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303" documentId="13_ncr:1_{F6CB121F-512D-4AA6-A0C1-0FB36C537598}" xr6:coauthVersionLast="47" xr6:coauthVersionMax="47" xr10:uidLastSave="{E92E25C0-1134-4E69-84F5-6027D3270C22}"/>
  <bookViews>
    <workbookView xWindow="-109" yWindow="-109" windowWidth="26301" windowHeight="14169"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6" l="1"/>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G2" i="6"/>
  <c r="G3"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alcChain>
</file>

<file path=xl/sharedStrings.xml><?xml version="1.0" encoding="utf-8"?>
<sst xmlns="http://schemas.openxmlformats.org/spreadsheetml/2006/main" count="178583" uniqueCount="39078">
  <si>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</si>
  <si>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</si>
  <si>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</si>
  <si>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</si>
  <si>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</si>
  <si>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</si>
  <si>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</si>
  <si>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</si>
  <si>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</si>
  <si>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</si>
  <si>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</si>
  <si>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</si>
  <si>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</si>
  <si>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</si>
  <si>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</si>
  <si>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</si>
  <si>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</si>
  <si>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</si>
  <si>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</si>
  <si>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</si>
  <si>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</si>
  <si>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</si>
  <si>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</si>
  <si>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</si>
  <si>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</si>
  <si>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</si>
  <si>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</si>
  <si>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</si>
  <si>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</si>
  <si>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</si>
  <si>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</si>
  <si>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</si>
  <si>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</si>
  <si>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</si>
  <si>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</si>
  <si>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</si>
  <si>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</si>
  <si>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</si>
  <si>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</si>
  <si>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</si>
  <si>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</si>
  <si>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</si>
  <si>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</si>
  <si>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</si>
  <si>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</si>
  <si>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</si>
  <si>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</si>
  <si>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</si>
  <si>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</si>
  <si>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</si>
  <si>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</si>
  <si>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</si>
  <si>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</si>
  <si>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</si>
  <si>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</si>
  <si>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</si>
  <si>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</si>
  <si>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</si>
  <si>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</si>
  <si>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</si>
  <si>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</si>
  <si>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</si>
  <si>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</si>
  <si>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</si>
  <si>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</si>
  <si>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</si>
  <si>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</si>
  <si>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</si>
  <si>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</si>
  <si>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</si>
  <si>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</si>
  <si>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</si>
  <si>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</si>
  <si>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</si>
  <si>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</si>
  <si>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</si>
  <si>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</si>
  <si>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</si>
  <si>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</si>
  <si>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</si>
  <si>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</si>
  <si>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</si>
  <si>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</si>
  <si>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</si>
  <si>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</si>
  <si>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</si>
  <si>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</si>
  <si>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</si>
  <si>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</si>
  <si>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</si>
  <si>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</si>
  <si>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</si>
  <si>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</si>
  <si>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</si>
  <si>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</si>
  <si>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</si>
  <si>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</si>
  <si>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</si>
  <si>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</si>
  <si>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</si>
  <si>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</si>
  <si>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</si>
  <si>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</si>
  <si>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</si>
  <si>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</si>
  <si>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</si>
  <si>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</si>
  <si>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</si>
  <si>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</si>
  <si>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</si>
  <si>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</si>
  <si>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</si>
  <si>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</si>
  <si>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</si>
  <si>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</si>
  <si>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</si>
  <si>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</si>
  <si>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</si>
  <si>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</si>
  <si>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</si>
  <si>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</si>
  <si>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</si>
  <si>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</si>
  <si>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</si>
  <si>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</si>
  <si>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</si>
  <si>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</si>
  <si>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</si>
  <si>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</si>
  <si>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</si>
  <si>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</si>
  <si>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</si>
  <si>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</si>
  <si>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</si>
  <si>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</si>
  <si>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</si>
  <si>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</si>
  <si>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</si>
  <si>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</si>
  <si>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</si>
  <si>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</si>
  <si>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</si>
  <si>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</si>
  <si>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</si>
  <si>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</si>
  <si>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</si>
  <si>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</si>
  <si>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</si>
  <si>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</si>
  <si>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</si>
  <si>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</si>
  <si>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</si>
  <si>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</si>
  <si>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</si>
  <si>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</si>
  <si>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</si>
  <si>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</si>
  <si>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</si>
  <si>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</si>
  <si>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</si>
  <si>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</si>
  <si>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</si>
  <si>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</si>
  <si>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</si>
  <si>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</si>
  <si>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</si>
  <si>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</si>
  <si>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</si>
  <si>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</si>
  <si>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</si>
  <si>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</si>
  <si>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</si>
  <si>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</si>
  <si>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</si>
  <si>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</si>
  <si>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</si>
  <si>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</si>
  <si>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</si>
  <si>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</si>
  <si>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</si>
  <si>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</si>
  <si>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</si>
  <si>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</si>
  <si>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</si>
  <si>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</si>
  <si>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</si>
  <si>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</si>
  <si>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</si>
  <si>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</si>
  <si>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</si>
  <si>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</si>
  <si>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</si>
  <si>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</si>
  <si>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</si>
  <si>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</si>
  <si>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</si>
  <si>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</si>
  <si>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</si>
  <si>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</si>
  <si>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</si>
  <si>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</si>
  <si>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</si>
  <si>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</si>
  <si>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</si>
  <si>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</si>
  <si>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</si>
  <si>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</si>
  <si>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</si>
  <si>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</si>
  <si>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</si>
  <si>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</si>
  <si>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</si>
  <si>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</si>
  <si>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</si>
  <si>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</si>
  <si>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</si>
  <si>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</si>
  <si>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</si>
  <si>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</si>
  <si>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</si>
  <si>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</si>
  <si>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</si>
  <si>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</si>
  <si>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</si>
  <si>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</si>
  <si>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</si>
  <si>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</si>
  <si>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</si>
  <si>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</si>
  <si>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</si>
  <si>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</si>
  <si>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</si>
  <si>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</si>
  <si>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</si>
  <si>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</si>
  <si>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</si>
  <si>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</si>
  <si>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</si>
  <si>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</si>
  <si>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</si>
  <si>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</si>
  <si>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</si>
  <si>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</si>
  <si>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</si>
  <si>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</si>
  <si>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</si>
  <si>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</si>
  <si>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</si>
  <si>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</si>
  <si>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</si>
  <si>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</si>
  <si>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</si>
  <si>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</si>
  <si>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</si>
  <si>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</si>
  <si>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</si>
  <si>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</si>
  <si>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</si>
  <si>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</si>
  <si>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</si>
  <si>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</si>
  <si>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</si>
  <si>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</si>
  <si>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</si>
  <si>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</si>
  <si>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</si>
  <si>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</si>
  <si>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</si>
  <si>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</si>
  <si>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</si>
  <si>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</si>
  <si>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</si>
  <si>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</si>
  <si>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</si>
  <si>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</si>
  <si>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</si>
  <si>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</si>
  <si>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</si>
  <si>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</si>
  <si>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</si>
  <si>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</si>
  <si>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</si>
  <si>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</si>
  <si>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</si>
  <si>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</si>
  <si>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</si>
  <si>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</si>
  <si>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</si>
  <si>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</si>
  <si>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</si>
  <si>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</si>
  <si>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</si>
  <si>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</si>
  <si>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</si>
  <si>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</si>
  <si>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</si>
  <si>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</si>
  <si>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</si>
  <si>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</si>
  <si>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</si>
  <si>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</si>
  <si>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</si>
  <si>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</si>
  <si>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</si>
  <si>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</si>
  <si>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</si>
  <si>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</si>
  <si>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</si>
  <si>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</si>
  <si>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</si>
  <si>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</si>
  <si>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</si>
  <si>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</si>
  <si>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</si>
  <si>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</si>
  <si>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</si>
  <si>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</si>
  <si>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</si>
  <si>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</si>
  <si>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</si>
  <si>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</si>
  <si>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</si>
  <si>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</si>
  <si>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</si>
  <si>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</si>
  <si>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</si>
  <si>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</si>
  <si>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</si>
  <si>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</si>
  <si>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</si>
  <si>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</si>
  <si>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</si>
  <si>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</si>
  <si>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</si>
  <si>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</si>
  <si>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</si>
  <si>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</si>
  <si>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</si>
  <si>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</si>
  <si>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</si>
  <si>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</si>
  <si>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</si>
  <si>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</si>
  <si>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</si>
  <si>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</si>
  <si>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</si>
  <si>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</si>
  <si>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</si>
  <si>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</si>
  <si>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</si>
  <si>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</si>
  <si>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</si>
  <si>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</si>
  <si>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</si>
  <si>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</si>
  <si>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</si>
  <si>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</si>
  <si>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</si>
  <si>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</si>
  <si>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</si>
  <si>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</si>
  <si>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</si>
  <si>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</si>
  <si>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</si>
  <si>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</si>
  <si>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</si>
  <si>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</si>
  <si>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</si>
  <si>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</si>
  <si>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</si>
  <si>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</si>
  <si>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</si>
  <si>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</si>
  <si>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</si>
  <si>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</si>
  <si>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</si>
  <si>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</si>
  <si>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</si>
  <si>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</si>
  <si>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</si>
  <si>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</si>
  <si>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</si>
  <si>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</si>
  <si>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</si>
  <si>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</si>
  <si>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</si>
  <si>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</si>
  <si>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</si>
  <si>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</si>
  <si>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</si>
  <si>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</si>
  <si>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</si>
  <si>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</si>
  <si>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</si>
  <si>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</si>
  <si>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</si>
  <si>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</si>
  <si>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</si>
  <si>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</si>
  <si>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</si>
  <si>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</si>
  <si>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</si>
  <si>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</si>
  <si>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</si>
  <si>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</si>
  <si>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</si>
  <si>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</si>
  <si>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</si>
  <si>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</si>
  <si>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</si>
  <si>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</si>
  <si>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</si>
  <si>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</si>
  <si>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</si>
  <si>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</si>
  <si>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</si>
  <si>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</si>
  <si>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</si>
  <si>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</si>
  <si>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</si>
  <si>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</si>
  <si>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</si>
  <si>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</si>
  <si>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</si>
  <si>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</si>
  <si>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</si>
  <si>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</si>
  <si>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</si>
  <si>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</si>
  <si>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</si>
  <si>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</si>
  <si>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</si>
  <si>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</si>
  <si>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</si>
  <si>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</si>
  <si>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</si>
  <si>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</si>
  <si>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</si>
  <si>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</si>
  <si>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</si>
  <si>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</si>
  <si>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</si>
  <si>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</si>
  <si>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</si>
  <si>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</si>
  <si>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</si>
  <si>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</si>
  <si>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</si>
  <si>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</si>
  <si>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</si>
  <si>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</si>
  <si>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</si>
  <si>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</si>
  <si>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</si>
  <si>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</si>
  <si>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</si>
  <si>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</si>
  <si>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</si>
  <si>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</si>
  <si>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</si>
  <si>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</si>
  <si>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</si>
  <si>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</si>
  <si>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</si>
  <si>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</si>
  <si>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</si>
  <si>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</si>
  <si>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</si>
  <si>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</si>
  <si>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</si>
  <si>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</si>
  <si>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</si>
  <si>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</si>
  <si>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</si>
  <si>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</si>
  <si>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</si>
  <si>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</si>
  <si>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</si>
  <si>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</si>
  <si>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</si>
  <si>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</si>
  <si>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</si>
  <si>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</si>
  <si>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</si>
  <si>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</si>
  <si>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</si>
  <si>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</si>
  <si>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</si>
  <si>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</si>
  <si>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</si>
  <si>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</si>
  <si>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</si>
  <si>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</si>
  <si>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</si>
  <si>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</si>
  <si>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</si>
  <si>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</si>
  <si>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</si>
  <si>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</si>
  <si>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</si>
  <si>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</si>
  <si>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</si>
  <si>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</si>
  <si>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</si>
  <si>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</si>
  <si>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</si>
  <si>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</si>
  <si>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</si>
  <si>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</si>
  <si>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</si>
  <si>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</si>
  <si>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</si>
  <si>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</si>
  <si>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</si>
  <si>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</si>
  <si>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</si>
  <si>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</si>
  <si>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</si>
  <si>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</si>
  <si>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</si>
  <si>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</si>
  <si>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</si>
  <si>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</si>
  <si>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</si>
  <si>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</si>
  <si>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</si>
  <si>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</si>
  <si>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</si>
  <si>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</si>
  <si>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</si>
  <si>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</si>
  <si>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</si>
  <si>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</si>
  <si>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</si>
  <si>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</si>
  <si>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</si>
  <si>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</si>
  <si>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</si>
  <si>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</si>
  <si>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</si>
  <si>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</si>
  <si>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</si>
  <si>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</si>
  <si>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</si>
  <si>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</si>
  <si>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</si>
  <si>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</si>
  <si>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</si>
  <si>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</si>
  <si>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</si>
  <si>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</si>
  <si>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</si>
  <si>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</si>
  <si>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</si>
  <si>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</si>
  <si>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</si>
  <si>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</si>
  <si>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</si>
  <si>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</si>
  <si>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</si>
  <si>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</si>
  <si>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</si>
  <si>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</si>
  <si>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</si>
  <si>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</si>
  <si>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</si>
  <si>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</si>
  <si>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</si>
  <si>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</si>
  <si>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</si>
  <si>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</si>
  <si>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</si>
  <si>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</si>
  <si>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</si>
  <si>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</si>
  <si>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</si>
  <si>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</si>
  <si>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</si>
  <si>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</si>
  <si>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</si>
  <si>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</si>
  <si>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</si>
  <si>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</si>
  <si>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</si>
  <si>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</si>
  <si>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</si>
  <si>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</si>
  <si>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</si>
  <si>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</si>
  <si>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</si>
  <si>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</si>
  <si>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</si>
  <si>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</si>
  <si>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</si>
  <si>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</si>
  <si>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</si>
  <si>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</si>
  <si>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</si>
  <si>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</si>
  <si>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</si>
  <si>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</si>
  <si>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</si>
  <si>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</si>
  <si>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</si>
  <si>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</si>
  <si>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</si>
  <si>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</si>
  <si>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</si>
  <si>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</si>
  <si>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</si>
  <si>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</si>
  <si>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</si>
  <si>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</si>
  <si>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</si>
  <si>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</si>
  <si>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</si>
  <si>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</si>
  <si>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</si>
  <si>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</si>
  <si>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</si>
  <si>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</si>
  <si>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</si>
  <si>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</si>
  <si>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</si>
  <si>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</si>
  <si>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</si>
  <si>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</si>
  <si>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</si>
  <si>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</si>
  <si>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</si>
  <si>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</si>
  <si>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</si>
  <si>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</si>
  <si>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</si>
  <si>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</si>
  <si>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</si>
  <si>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</si>
  <si>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</si>
  <si>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</si>
  <si>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</si>
  <si>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</si>
  <si>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</si>
  <si>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</si>
  <si>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</si>
  <si>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</si>
  <si>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</si>
  <si>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</si>
  <si>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</si>
  <si>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</si>
  <si>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</si>
  <si>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</si>
  <si>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</si>
  <si>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</si>
  <si>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</si>
  <si>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</si>
  <si>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</si>
  <si>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</si>
  <si>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</si>
  <si>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</si>
  <si>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</si>
  <si>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</si>
  <si>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</si>
  <si>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</si>
  <si>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</si>
  <si>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</si>
  <si>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</si>
  <si>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</si>
  <si>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</si>
  <si>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</si>
  <si>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</si>
  <si>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</si>
  <si>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</si>
  <si>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</si>
  <si>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</si>
  <si>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</si>
  <si>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</si>
  <si>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</si>
  <si>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</si>
  <si>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</si>
  <si>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</si>
  <si>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</si>
  <si>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</si>
  <si>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</si>
  <si>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</si>
  <si>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</si>
  <si>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</si>
  <si>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</si>
  <si>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</si>
  <si>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</si>
  <si>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</si>
  <si>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</si>
  <si>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</si>
  <si>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</si>
  <si>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</si>
  <si>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</si>
  <si>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</si>
  <si>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</si>
  <si>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</si>
  <si>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</si>
  <si>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</si>
  <si>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</si>
  <si>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</si>
  <si>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</si>
  <si>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</si>
  <si>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</si>
  <si>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</si>
  <si>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</si>
  <si>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</si>
  <si>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</si>
  <si>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</si>
  <si>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</si>
  <si>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</si>
  <si>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</si>
  <si>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</si>
  <si>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</si>
  <si>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</si>
  <si>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</si>
  <si>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</si>
  <si>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</si>
  <si>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</si>
  <si>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</si>
  <si>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</si>
  <si>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</si>
  <si>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</si>
  <si>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</si>
  <si>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</si>
  <si>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</si>
  <si>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</si>
  <si>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</si>
  <si>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</si>
  <si>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</si>
  <si>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</si>
  <si>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</si>
  <si>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</si>
  <si>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</si>
  <si>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</si>
  <si>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</si>
  <si>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</si>
  <si>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</si>
  <si>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</si>
  <si>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</si>
  <si>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</si>
  <si>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</si>
  <si>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</si>
  <si>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</si>
  <si>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</si>
  <si>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</si>
  <si>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</si>
  <si>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</si>
  <si>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</si>
  <si>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</si>
  <si>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</si>
  <si>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</si>
  <si>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</si>
  <si>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</si>
  <si>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</si>
  <si>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</si>
  <si>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</si>
  <si>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</si>
  <si>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</si>
  <si>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</si>
  <si>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</si>
  <si>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</si>
  <si>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</si>
  <si>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</si>
  <si>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</si>
  <si>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</si>
  <si>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</si>
  <si>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</si>
  <si>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</si>
  <si>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</si>
  <si>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</si>
  <si>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</si>
  <si>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</si>
  <si>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</si>
  <si>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</si>
  <si>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</si>
  <si>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</si>
  <si>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</si>
  <si>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</si>
  <si>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</si>
  <si>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</si>
  <si>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</si>
  <si>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</si>
  <si>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</si>
  <si>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</si>
  <si>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</si>
  <si>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</si>
  <si>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</si>
  <si>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</si>
  <si>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</si>
  <si>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</si>
  <si>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</si>
  <si>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</si>
  <si>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</si>
  <si>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</si>
  <si>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</si>
  <si>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</si>
  <si>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</si>
  <si>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</si>
  <si>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</si>
  <si>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</si>
  <si>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</si>
  <si>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</si>
  <si>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</si>
  <si>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</si>
  <si>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</si>
  <si>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</si>
  <si>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</si>
  <si>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</si>
  <si>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</si>
  <si>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</si>
  <si>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</si>
  <si>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</si>
  <si>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</si>
  <si>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</si>
  <si>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</si>
  <si>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</si>
  <si>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</si>
  <si>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</si>
  <si>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</si>
  <si>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</si>
  <si>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</si>
  <si>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</si>
  <si>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</si>
  <si>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</si>
  <si>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</si>
  <si>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</si>
  <si>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</si>
  <si>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</si>
  <si>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</si>
  <si>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</si>
  <si>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</si>
  <si>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</si>
  <si>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</si>
  <si>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</si>
  <si>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</si>
  <si>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</si>
  <si>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</si>
  <si>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</si>
  <si>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</si>
  <si>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</si>
  <si>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</si>
  <si>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</si>
  <si>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</si>
  <si>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</si>
  <si>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</si>
  <si>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</si>
  <si>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</si>
  <si>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</si>
  <si>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</si>
  <si>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</si>
  <si>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</si>
  <si>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</si>
  <si>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</si>
  <si>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</si>
  <si>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</si>
  <si>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</si>
  <si>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</si>
  <si>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</si>
  <si>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</si>
  <si>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</si>
  <si>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</si>
  <si>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</si>
  <si>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</si>
  <si>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</si>
  <si>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</si>
  <si>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</si>
  <si>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</si>
  <si>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</si>
  <si>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</si>
  <si>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</si>
  <si>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</si>
  <si>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</si>
  <si>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</si>
  <si>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</si>
  <si>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</si>
  <si>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</si>
  <si>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</si>
  <si>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</si>
  <si>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</si>
  <si>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</si>
  <si>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</si>
  <si>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</si>
  <si>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</si>
  <si>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</si>
  <si>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</si>
  <si>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</si>
  <si>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</si>
  <si>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</si>
  <si>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</si>
  <si>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</si>
  <si>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</si>
  <si>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</si>
  <si>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</si>
  <si>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</si>
  <si>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</si>
  <si>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</si>
  <si>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</si>
  <si>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</si>
  <si>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</si>
  <si>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</si>
  <si>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</si>
  <si>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</si>
  <si>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</si>
  <si>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</si>
  <si>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</si>
  <si>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</si>
  <si>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</si>
  <si>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</si>
  <si>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</si>
  <si>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</si>
  <si>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</si>
  <si>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</si>
  <si>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</si>
  <si>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</si>
  <si>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</si>
  <si>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</si>
  <si>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</si>
  <si>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</si>
  <si>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</si>
  <si>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</si>
  <si>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</si>
  <si>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</si>
  <si>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</si>
  <si>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</si>
  <si>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</si>
  <si>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</si>
  <si>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</si>
  <si>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</si>
  <si>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</si>
  <si>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</si>
  <si>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</si>
  <si>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</si>
  <si>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</si>
  <si>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</si>
  <si>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</si>
  <si>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</si>
  <si>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</si>
  <si>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</si>
  <si>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</si>
  <si>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</si>
  <si>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</si>
  <si>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</si>
  <si>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</si>
  <si>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</si>
  <si>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</si>
  <si>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</si>
  <si>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</si>
  <si>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</si>
  <si>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</si>
  <si>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</si>
  <si>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</si>
  <si>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</si>
  <si>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</si>
  <si>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</si>
  <si>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</si>
  <si>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</si>
  <si>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</si>
  <si>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</si>
  <si>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</si>
  <si>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</si>
  <si>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</si>
  <si>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</si>
  <si>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</si>
  <si>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</si>
  <si>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</si>
  <si>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</si>
  <si>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</si>
  <si>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</si>
  <si>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</si>
  <si>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</si>
  <si>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</si>
  <si>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</si>
  <si>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</si>
  <si>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</si>
  <si>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</si>
  <si>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</si>
  <si>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</si>
  <si>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</si>
  <si>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</si>
  <si>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</si>
  <si>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</si>
  <si>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</si>
  <si>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</si>
  <si>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</si>
  <si>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</si>
  <si>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</si>
  <si>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</si>
  <si>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</si>
  <si>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</si>
  <si>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</si>
  <si>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</si>
  <si>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</si>
  <si>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</si>
  <si>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</si>
  <si>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</si>
  <si>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</si>
  <si>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</si>
  <si>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</si>
  <si>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</si>
  <si>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</si>
  <si>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</si>
  <si>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</si>
  <si>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</si>
  <si>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</si>
  <si>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</si>
  <si>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</si>
  <si>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</si>
  <si>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</si>
  <si>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</si>
  <si>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</si>
  <si>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</si>
  <si>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</si>
  <si>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</si>
  <si>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</si>
  <si>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</si>
  <si>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</si>
  <si>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</si>
  <si>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</si>
  <si>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</si>
  <si>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</si>
  <si>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</si>
  <si>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</si>
  <si>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</si>
  <si>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</si>
  <si>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</si>
  <si>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</si>
  <si>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</si>
  <si>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</si>
  <si>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</si>
  <si>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</si>
  <si>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</si>
  <si>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</si>
  <si>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</si>
  <si>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</si>
  <si>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</si>
  <si>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</si>
  <si>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</si>
  <si>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</si>
  <si>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</si>
  <si>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</si>
  <si>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</si>
  <si>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</si>
  <si>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</si>
  <si>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</si>
  <si>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</si>
  <si>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</si>
  <si>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</si>
  <si>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</si>
  <si>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</si>
  <si>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</si>
  <si>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</si>
  <si>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</si>
  <si>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</si>
  <si>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</si>
  <si>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</si>
  <si>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</si>
  <si>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</si>
  <si>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</si>
  <si>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</si>
  <si>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</si>
  <si>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</si>
  <si>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</si>
  <si>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</si>
  <si>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</si>
  <si>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</si>
  <si>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</si>
  <si>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</si>
  <si>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</si>
  <si>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</si>
  <si>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</si>
  <si>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</si>
  <si>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</si>
  <si>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</si>
  <si>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</si>
  <si>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</si>
  <si>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</si>
  <si>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</si>
  <si>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</si>
  <si>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</si>
  <si>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</si>
  <si>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</si>
  <si>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</si>
  <si>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</si>
  <si>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</si>
  <si>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</si>
  <si>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</si>
  <si>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</si>
  <si>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</si>
  <si>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</si>
  <si>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</si>
  <si>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</si>
  <si>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</si>
  <si>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</si>
  <si>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</si>
  <si>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</si>
  <si>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</si>
  <si>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</si>
  <si>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</si>
  <si>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</si>
  <si>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</si>
  <si>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</si>
  <si>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</si>
  <si>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</si>
  <si>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</si>
  <si>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</si>
  <si>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</si>
  <si>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</si>
  <si>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</si>
  <si>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</si>
  <si>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</si>
  <si>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</si>
  <si>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</si>
  <si>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</si>
  <si>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</si>
  <si>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</si>
  <si>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</si>
  <si>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</si>
  <si>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</si>
  <si>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</si>
  <si>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</si>
  <si>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</si>
  <si>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</si>
  <si>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</si>
  <si>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</si>
  <si>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</si>
  <si>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</si>
  <si>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</si>
  <si>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</si>
  <si>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</si>
  <si>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</si>
  <si>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</si>
  <si>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</si>
  <si>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</si>
  <si>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</si>
  <si>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</si>
  <si>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</si>
  <si>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</si>
  <si>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</si>
  <si>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</si>
  <si>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</si>
  <si>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</si>
  <si>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</si>
  <si>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</si>
  <si>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</si>
  <si>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</si>
  <si>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</si>
  <si>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</si>
  <si>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</si>
  <si>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</si>
  <si>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</si>
  <si>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</si>
  <si>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</si>
  <si>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</si>
  <si>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</si>
  <si>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</si>
  <si>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</si>
  <si>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</si>
  <si>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</si>
  <si>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</si>
  <si>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</si>
  <si>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</si>
  <si>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</si>
  <si>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</si>
  <si>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</si>
  <si>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</si>
  <si>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</si>
  <si>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</si>
  <si>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</si>
  <si>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</si>
  <si>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</si>
  <si>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</si>
  <si>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</si>
  <si>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</si>
  <si>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</si>
  <si>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</si>
  <si>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</si>
  <si>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</si>
  <si>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</si>
  <si>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</si>
  <si>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</si>
  <si>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</si>
  <si>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</si>
  <si>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</si>
  <si>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</si>
  <si>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</si>
  <si>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</si>
  <si>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</si>
  <si>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</si>
  <si>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</si>
  <si>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</si>
  <si>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</si>
  <si>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</si>
  <si>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</si>
  <si>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</si>
  <si>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</si>
  <si>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</si>
  <si>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</si>
  <si>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</si>
  <si>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</si>
  <si>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</si>
  <si>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</si>
  <si>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</si>
  <si>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</si>
  <si>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</si>
  <si>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</si>
  <si>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</si>
  <si>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</si>
  <si>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</si>
  <si>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</si>
  <si>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</si>
  <si>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</si>
  <si>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</si>
  <si>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</si>
  <si>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</si>
  <si>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</si>
  <si>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</si>
  <si>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</si>
  <si>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</si>
  <si>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</si>
  <si>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</si>
  <si>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</si>
  <si>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</si>
  <si>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</si>
  <si>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</si>
  <si>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</si>
  <si>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</si>
  <si>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</si>
  <si>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</si>
  <si>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</si>
  <si>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</si>
  <si>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</si>
  <si>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</si>
  <si>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</si>
  <si>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</si>
  <si>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</si>
  <si>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</si>
  <si>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</si>
  <si>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</si>
  <si>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</si>
  <si>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</si>
  <si>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</si>
  <si>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</si>
  <si>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</si>
  <si>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</si>
  <si>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</si>
  <si>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</si>
  <si>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</si>
  <si>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</si>
  <si>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</si>
  <si>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</si>
  <si>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</si>
  <si>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</si>
  <si>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</si>
  <si>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</si>
  <si>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</si>
  <si>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</si>
  <si>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</si>
  <si>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</si>
  <si>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</si>
  <si>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</si>
  <si>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</si>
  <si>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</si>
  <si>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</si>
  <si>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</si>
  <si>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</si>
  <si>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</si>
  <si>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</si>
  <si>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</si>
  <si>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</si>
  <si>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</si>
  <si>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</si>
  <si>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</si>
  <si>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</si>
  <si>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</si>
  <si>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</si>
  <si>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</si>
  <si>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</si>
  <si>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</si>
  <si>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</si>
  <si>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</si>
  <si>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</si>
  <si>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</si>
  <si>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</si>
  <si>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</si>
  <si>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</si>
  <si>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</si>
  <si>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</si>
  <si>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</si>
  <si>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</si>
  <si>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</si>
  <si>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</si>
  <si>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</si>
  <si>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</si>
  <si>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</si>
  <si>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</si>
  <si>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</si>
  <si>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</si>
  <si>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</si>
  <si>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</si>
  <si>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</si>
  <si>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</si>
  <si>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</si>
  <si>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</si>
  <si>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</si>
  <si>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</si>
  <si>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</si>
  <si>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</si>
  <si>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</si>
  <si>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</si>
  <si>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</si>
  <si>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</si>
  <si>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</si>
  <si>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</si>
  <si>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</si>
  <si>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</si>
  <si>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</si>
  <si>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</si>
  <si>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</si>
  <si>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</si>
  <si>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</si>
  <si>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</si>
  <si>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</si>
  <si>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</si>
  <si>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</si>
  <si>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</si>
  <si>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</si>
  <si>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</si>
  <si>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</si>
  <si>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</si>
  <si>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</si>
  <si>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</si>
  <si>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</si>
  <si>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</si>
  <si>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</si>
  <si>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</si>
  <si>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</si>
  <si>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</si>
  <si>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</si>
  <si>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</si>
  <si>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</si>
  <si>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</si>
  <si>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</si>
  <si>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</si>
  <si>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</si>
  <si>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</si>
  <si>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</si>
  <si>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</si>
  <si>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</si>
  <si>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</si>
  <si>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</si>
  <si>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</si>
  <si>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</si>
  <si>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</si>
  <si>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</si>
  <si>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</si>
  <si>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</si>
  <si>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</si>
  <si>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</si>
  <si>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</si>
  <si>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</si>
  <si>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</si>
  <si>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</si>
  <si>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</si>
  <si>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</si>
  <si>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</si>
  <si>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</si>
  <si>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</si>
  <si>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</si>
  <si>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</si>
  <si>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</si>
  <si>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</si>
  <si>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</si>
  <si>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</si>
  <si>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</si>
  <si>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</si>
  <si>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</si>
  <si>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</si>
  <si>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</si>
  <si>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</si>
  <si>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</si>
  <si>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</si>
  <si>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</si>
  <si>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</si>
  <si>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</si>
  <si>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</si>
  <si>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</si>
  <si>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</si>
  <si>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</si>
  <si>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</si>
  <si>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</si>
  <si>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</si>
  <si>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</si>
  <si>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</si>
  <si>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</si>
  <si>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</si>
  <si>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</si>
  <si>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</si>
  <si>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</si>
  <si>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</si>
  <si>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</si>
  <si>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</si>
  <si>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</si>
  <si>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</si>
  <si>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</si>
  <si>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</si>
  <si>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</si>
  <si>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</si>
  <si>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</si>
  <si>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</si>
  <si>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</si>
  <si>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</si>
  <si>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</si>
  <si>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</si>
  <si>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</si>
  <si>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</si>
  <si>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</si>
  <si>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</si>
  <si>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</si>
  <si>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</si>
  <si>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</si>
  <si>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</si>
  <si>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</si>
  <si>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</si>
  <si>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</si>
  <si>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</si>
  <si>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</si>
  <si>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</si>
  <si>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</si>
  <si>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</si>
  <si>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</si>
  <si>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</si>
  <si>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</si>
  <si>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</si>
  <si>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</si>
  <si>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</si>
  <si>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</si>
  <si>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</si>
  <si>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</si>
  <si>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</si>
  <si>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</si>
  <si>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</si>
  <si>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</si>
  <si>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</si>
  <si>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</si>
  <si>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</si>
  <si>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</si>
  <si>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</si>
  <si>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</si>
  <si>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</si>
  <si>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</si>
  <si>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</si>
  <si>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</si>
  <si>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</si>
  <si>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</si>
  <si>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</si>
  <si>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</si>
  <si>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</si>
  <si>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</si>
  <si>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</si>
  <si>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</si>
  <si>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</si>
  <si>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</si>
  <si>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</si>
  <si>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</si>
  <si>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</si>
  <si>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</si>
  <si>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</si>
  <si>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</si>
  <si>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</si>
  <si>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</si>
  <si>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</si>
  <si>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</si>
  <si>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</si>
  <si>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</si>
  <si>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</si>
  <si>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</si>
  <si>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</si>
  <si>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</si>
  <si>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</si>
  <si>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</si>
  <si>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</si>
  <si>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</si>
  <si>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</si>
  <si>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</si>
  <si>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</si>
  <si>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</si>
  <si>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</si>
  <si>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</si>
  <si>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</si>
  <si>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</si>
  <si>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</si>
  <si>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</si>
  <si>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</si>
  <si>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</si>
  <si>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</si>
  <si>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</si>
  <si>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</si>
  <si>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</si>
  <si>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</si>
  <si>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</si>
  <si>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</si>
  <si>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</si>
  <si>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</si>
  <si>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</si>
  <si>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</si>
  <si>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</si>
  <si>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</si>
  <si>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</si>
  <si>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</si>
  <si>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</si>
  <si>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</si>
  <si>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</si>
  <si>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</si>
  <si>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</si>
  <si>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</si>
  <si>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</si>
  <si>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</si>
  <si>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</si>
  <si>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</si>
  <si>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</si>
  <si>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</si>
  <si>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</si>
  <si>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</si>
  <si>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</si>
  <si>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</si>
  <si>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</si>
  <si>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</si>
  <si>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</si>
  <si>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</si>
  <si>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</si>
  <si>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</si>
  <si>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</si>
  <si>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</si>
  <si>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</si>
  <si>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</si>
  <si>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</si>
  <si>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</si>
  <si>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</si>
  <si>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</si>
  <si>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</si>
  <si>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</si>
  <si>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</si>
  <si>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</si>
  <si>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</si>
  <si>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</si>
  <si>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</si>
  <si>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</si>
  <si>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</si>
  <si>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</si>
  <si>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</si>
  <si>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</si>
  <si>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</si>
  <si>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</si>
  <si>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</si>
  <si>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</si>
  <si>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</si>
  <si>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</si>
  <si>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</si>
  <si>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</si>
  <si>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</si>
  <si>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</si>
  <si>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</si>
  <si>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</si>
  <si>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</si>
  <si>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</si>
  <si>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</si>
  <si>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</si>
  <si>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</si>
  <si>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</si>
  <si>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</si>
  <si>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</si>
  <si>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</si>
  <si>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</si>
  <si>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</si>
  <si>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</si>
  <si>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</si>
  <si>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</si>
  <si>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</si>
  <si>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</si>
  <si>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</si>
  <si>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</si>
  <si>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</si>
  <si>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</si>
  <si>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</si>
  <si>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</si>
  <si>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</si>
  <si>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</si>
  <si>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</si>
  <si>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</si>
  <si>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</si>
  <si>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</si>
  <si>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</si>
  <si>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</si>
  <si>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</si>
  <si>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</si>
  <si>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</si>
  <si>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</si>
  <si>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</si>
  <si>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</si>
  <si>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</si>
  <si>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</si>
  <si>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</si>
  <si>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</si>
  <si>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</si>
  <si>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</si>
  <si>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</si>
  <si>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</si>
  <si>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</si>
  <si>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</si>
  <si>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</si>
  <si>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</si>
  <si>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</si>
  <si>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</si>
  <si>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</si>
  <si>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</si>
  <si>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</si>
  <si>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</si>
  <si>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</si>
  <si>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</si>
  <si>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</si>
  <si>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</si>
  <si>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</si>
  <si>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</si>
  <si>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</si>
  <si>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</si>
  <si>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</si>
  <si>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</si>
  <si>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</si>
  <si>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</si>
  <si>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</si>
  <si>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</si>
  <si>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</si>
  <si>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</si>
  <si>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</si>
  <si>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</si>
  <si>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</si>
  <si>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</si>
  <si>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</si>
  <si>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</si>
  <si>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</si>
  <si>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</si>
  <si>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</si>
  <si>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</si>
  <si>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</si>
  <si>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</si>
  <si>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</si>
  <si>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</si>
  <si>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</si>
  <si>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</si>
  <si>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</si>
  <si>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</si>
  <si>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</si>
  <si>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</si>
  <si>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</si>
  <si>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</si>
  <si>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</si>
  <si>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</si>
  <si>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</si>
  <si>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</si>
  <si>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</si>
  <si>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</si>
  <si>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</si>
  <si>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</si>
  <si>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</si>
  <si>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</si>
  <si>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</si>
  <si>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</si>
  <si>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</si>
  <si>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</si>
  <si>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</si>
  <si>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</si>
  <si>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</si>
  <si>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</si>
  <si>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</si>
  <si>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</si>
  <si>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</si>
  <si>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</si>
  <si>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</si>
  <si>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</si>
  <si>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</si>
  <si>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</si>
  <si>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</si>
  <si>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</si>
  <si>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</si>
  <si>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</si>
  <si>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</si>
  <si>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</si>
  <si>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</si>
  <si>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</si>
  <si>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</si>
  <si>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</si>
  <si>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</si>
  <si>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</si>
  <si>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</si>
  <si>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</si>
  <si>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</si>
  <si>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</si>
  <si>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</si>
  <si>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</si>
  <si>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</si>
  <si>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</si>
  <si>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</si>
  <si>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</si>
  <si>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</si>
  <si>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</si>
  <si>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</si>
  <si>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</si>
  <si>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</si>
  <si>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</si>
  <si>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</si>
  <si>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</si>
  <si>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</si>
  <si>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</si>
  <si>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</si>
  <si>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</si>
  <si>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</si>
  <si>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</si>
  <si>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</si>
  <si>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</si>
  <si>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</si>
  <si>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</si>
  <si>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</si>
  <si>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</si>
  <si>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</si>
  <si>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</si>
  <si>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</si>
  <si>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</si>
  <si>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</si>
  <si>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</si>
  <si>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</si>
  <si>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</si>
  <si>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</si>
  <si>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</si>
  <si>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</si>
  <si>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</si>
  <si>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</si>
  <si>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</si>
  <si>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</si>
  <si>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</si>
  <si>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</si>
  <si>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</si>
  <si>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</si>
  <si>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</si>
  <si>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</si>
  <si>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</si>
  <si>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</si>
  <si>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</si>
  <si>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</si>
  <si>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</si>
  <si>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</si>
  <si>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</si>
  <si>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</si>
  <si>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</si>
  <si>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</si>
  <si>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</si>
  <si>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</si>
  <si>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</si>
  <si>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</si>
  <si>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</si>
  <si>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</si>
  <si>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</si>
  <si>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</si>
  <si>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</si>
  <si>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</si>
  <si>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</si>
  <si>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</si>
  <si>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</si>
  <si>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</si>
  <si>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</si>
  <si>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</si>
  <si>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</si>
  <si>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</si>
  <si>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</si>
  <si>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</si>
  <si>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</si>
  <si>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</si>
  <si>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</si>
  <si>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</si>
  <si>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</si>
  <si>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</si>
  <si>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</si>
  <si>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</si>
  <si>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</si>
  <si>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</si>
  <si>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</si>
  <si>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</si>
  <si>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</si>
  <si>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</si>
  <si>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</si>
  <si>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</si>
  <si>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</si>
  <si>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</si>
  <si>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</si>
  <si>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</si>
  <si>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</si>
  <si>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</si>
  <si>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</si>
  <si>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</si>
  <si>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</si>
  <si>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</si>
  <si>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</si>
  <si>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</si>
  <si>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</si>
  <si>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</si>
  <si>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</si>
  <si>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</si>
  <si>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</si>
  <si>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</si>
  <si>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</si>
  <si>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</si>
  <si>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</si>
  <si>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</si>
  <si>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</si>
  <si>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</si>
  <si>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</si>
  <si>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</si>
  <si>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</si>
  <si>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</si>
  <si>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</si>
  <si>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</si>
  <si>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</si>
  <si>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</si>
  <si>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</si>
  <si>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</si>
  <si>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</si>
  <si>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</si>
  <si>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</si>
  <si>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</si>
  <si>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</si>
  <si>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</si>
  <si>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</si>
  <si>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</si>
  <si>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</si>
  <si>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</si>
  <si>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</si>
  <si>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</si>
  <si>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</si>
  <si>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</si>
  <si>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</si>
  <si>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</si>
  <si>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</si>
  <si>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</si>
  <si>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</si>
  <si>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</si>
  <si>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</si>
  <si>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</si>
  <si>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</si>
  <si>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</si>
  <si>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</si>
  <si>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</si>
  <si>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</si>
  <si>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</si>
  <si>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</si>
  <si>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</si>
  <si>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</si>
  <si>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</si>
  <si>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</si>
  <si>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</si>
  <si>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</si>
  <si>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</si>
  <si>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</si>
  <si>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</si>
  <si>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</si>
  <si>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</si>
  <si>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</si>
  <si>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</si>
  <si>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</si>
  <si>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</si>
  <si>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</si>
  <si>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</si>
  <si>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</si>
  <si>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</si>
  <si>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</si>
  <si>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</si>
  <si>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</si>
  <si>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</si>
  <si>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</si>
  <si>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</si>
  <si>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</si>
  <si>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</si>
  <si>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</si>
  <si>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</si>
  <si>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</si>
  <si>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</si>
  <si>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</si>
  <si>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</si>
  <si>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</si>
  <si>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</si>
  <si>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</si>
  <si>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</si>
  <si>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</si>
  <si>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</si>
  <si>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</si>
  <si>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</si>
  <si>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</si>
  <si>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</si>
  <si>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</si>
  <si>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</si>
  <si>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</si>
  <si>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</si>
  <si>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</si>
  <si>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</si>
  <si>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</si>
  <si>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</si>
  <si>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</si>
  <si>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</si>
  <si>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</si>
  <si>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</si>
  <si>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</si>
  <si>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</si>
  <si>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</si>
  <si>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</si>
  <si>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</si>
  <si>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</si>
  <si>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</si>
  <si>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</si>
  <si>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</si>
  <si>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</si>
  <si>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</si>
  <si>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</si>
  <si>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</si>
  <si>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</si>
  <si>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</si>
  <si>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</si>
  <si>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</si>
  <si>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</si>
  <si>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</si>
  <si>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</si>
  <si>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</si>
  <si>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</si>
  <si>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</si>
  <si>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</si>
  <si>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</si>
  <si>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</si>
  <si>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</si>
  <si>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</si>
  <si>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</si>
  <si>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</si>
  <si>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</si>
  <si>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</si>
  <si>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</si>
  <si>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</si>
  <si>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</si>
  <si>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</si>
  <si>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</si>
  <si>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</si>
  <si>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</si>
  <si>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</si>
  <si>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</si>
  <si>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</si>
  <si>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</si>
  <si>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</si>
  <si>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</si>
  <si>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</si>
  <si>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</si>
  <si>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</si>
  <si>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</si>
  <si>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</si>
  <si>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</si>
  <si>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</si>
  <si>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</si>
  <si>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</si>
  <si>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</si>
  <si>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</si>
  <si>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</si>
  <si>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</si>
  <si>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</si>
  <si>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</si>
  <si>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</si>
  <si>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</si>
  <si>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</si>
  <si>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</si>
  <si>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</si>
  <si>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</si>
  <si>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</si>
  <si>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</si>
  <si>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</si>
  <si>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</si>
  <si>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</si>
  <si>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</si>
  <si>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</si>
  <si>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</si>
  <si>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</si>
  <si>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</si>
  <si>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</si>
  <si>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</si>
  <si>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</si>
  <si>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</si>
  <si>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</si>
  <si>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</si>
  <si>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</si>
  <si>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</si>
  <si>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</si>
  <si>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</si>
  <si>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</si>
  <si>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</si>
  <si>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</si>
  <si>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</si>
  <si>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</si>
  <si>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</si>
  <si>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</si>
  <si>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</si>
  <si>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</si>
  <si>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</si>
  <si>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</si>
  <si>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</si>
  <si>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</si>
  <si>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</si>
  <si>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</si>
  <si>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</si>
  <si>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</si>
  <si>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</si>
  <si>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</si>
  <si>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</si>
  <si>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</si>
  <si>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</si>
  <si>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</si>
  <si>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</si>
  <si>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</si>
  <si>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</si>
  <si>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</si>
  <si>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</si>
  <si>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</si>
  <si>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</si>
  <si>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</si>
  <si>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</si>
  <si>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</si>
  <si>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</si>
  <si>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</si>
  <si>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</si>
  <si>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</si>
  <si>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</si>
  <si>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</si>
  <si>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</si>
  <si>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</si>
  <si>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</si>
  <si>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</si>
  <si>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</si>
  <si>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</si>
  <si>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</si>
  <si>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</si>
  <si>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</si>
  <si>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</si>
  <si>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</si>
  <si>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</si>
  <si>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</si>
  <si>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</si>
  <si>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</si>
  <si>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</si>
  <si>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</si>
  <si>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</si>
  <si>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</si>
  <si>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</si>
  <si>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</si>
  <si>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</si>
  <si>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</si>
  <si>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</si>
  <si>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</si>
  <si>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</si>
  <si>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</si>
  <si>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</si>
  <si>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</si>
  <si>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</si>
  <si>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</si>
  <si>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</si>
  <si>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</si>
  <si>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</si>
  <si>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</si>
  <si>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</si>
  <si>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</si>
  <si>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</si>
  <si>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</si>
  <si>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</si>
  <si>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</si>
  <si>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</si>
  <si>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</si>
  <si>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</si>
  <si>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</si>
  <si>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</si>
  <si>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</si>
  <si>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</si>
  <si>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</si>
  <si>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</si>
  <si>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</si>
  <si>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</si>
  <si>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</si>
  <si>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</si>
  <si>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</si>
  <si>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</si>
  <si>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</si>
  <si>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</si>
  <si>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</si>
  <si>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</si>
  <si>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</si>
  <si>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</si>
  <si>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</si>
  <si>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</si>
  <si>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</si>
  <si>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</si>
  <si>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</si>
  <si>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</si>
  <si>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</si>
  <si>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</si>
  <si>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</si>
  <si>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</si>
  <si>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</si>
  <si>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</si>
  <si>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</si>
  <si>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</si>
  <si>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</si>
  <si>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</si>
  <si>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</si>
  <si>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</si>
  <si>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</si>
  <si>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</si>
  <si>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</si>
  <si>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</si>
  <si>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</si>
  <si>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</si>
  <si>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</si>
  <si>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</si>
  <si>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</si>
  <si>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</si>
  <si>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</si>
  <si>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</si>
  <si>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</si>
  <si>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</si>
  <si>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</si>
  <si>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</si>
  <si>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</si>
  <si>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</si>
  <si>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</si>
  <si>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</si>
  <si>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</si>
  <si>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</si>
  <si>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</si>
  <si>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</si>
  <si>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</si>
  <si>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</si>
  <si>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</si>
  <si>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</si>
  <si>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</si>
  <si>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</si>
  <si>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</si>
  <si>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</si>
  <si>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</si>
  <si>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</si>
  <si>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</si>
  <si>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</si>
  <si>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</si>
  <si>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</si>
  <si>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</si>
  <si>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</si>
  <si>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</si>
  <si>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</si>
  <si>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</si>
  <si>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</si>
  <si>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</si>
  <si>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</si>
  <si>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</si>
  <si>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</si>
  <si>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</si>
  <si>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</si>
  <si>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</si>
  <si>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</si>
  <si>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</si>
  <si>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</si>
  <si>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</si>
  <si>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</si>
  <si>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</si>
  <si>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</si>
  <si>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</si>
  <si>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</si>
  <si>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</si>
  <si>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</si>
  <si>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</si>
  <si>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</si>
  <si>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</si>
  <si>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</si>
  <si>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</si>
  <si>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</si>
  <si>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</si>
  <si>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</si>
  <si>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</si>
  <si>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</si>
  <si>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</si>
  <si>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</si>
  <si>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</si>
  <si>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</si>
  <si>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</si>
  <si>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</si>
  <si>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</si>
  <si>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</si>
  <si>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</si>
  <si>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</si>
  <si>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</si>
  <si>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</si>
  <si>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</si>
  <si>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</si>
  <si>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</si>
  <si>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</si>
  <si>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</si>
  <si>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</si>
  <si>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</si>
  <si>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</si>
  <si>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</si>
  <si>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</si>
  <si>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</si>
  <si>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</si>
  <si>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</si>
  <si>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</si>
  <si>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</si>
  <si>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</si>
  <si>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</si>
  <si>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</si>
  <si>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</si>
  <si>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</si>
  <si>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</si>
  <si>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</si>
  <si>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</si>
  <si>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</si>
  <si>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</si>
  <si>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</si>
  <si>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</si>
  <si>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</si>
  <si>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</si>
  <si>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</si>
  <si>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</si>
  <si>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</si>
  <si>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</si>
  <si>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</si>
  <si>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</si>
  <si>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</si>
  <si>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</si>
  <si>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</si>
  <si>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</si>
  <si>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</si>
  <si>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</si>
  <si>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</si>
  <si>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</si>
  <si>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</si>
  <si>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</si>
  <si>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</si>
  <si>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</si>
  <si>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</si>
  <si>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</si>
  <si>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</si>
  <si>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</si>
  <si>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</si>
  <si>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</si>
  <si>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</si>
  <si>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</si>
  <si>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</si>
  <si>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</si>
  <si>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</si>
  <si>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</si>
  <si>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</si>
  <si>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</si>
  <si>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</si>
  <si>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</si>
  <si>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</si>
  <si>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</si>
  <si>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</si>
  <si>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</si>
  <si>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</si>
  <si>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</si>
  <si>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</si>
  <si>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</si>
  <si>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</si>
  <si>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</si>
  <si>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</si>
  <si>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</si>
  <si>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</si>
  <si>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</si>
  <si>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</si>
  <si>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</si>
  <si>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</si>
  <si>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</si>
  <si>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</si>
  <si>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</si>
  <si>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</si>
  <si>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</si>
  <si>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</si>
  <si>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</si>
  <si>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</si>
  <si>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</si>
  <si>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</si>
  <si>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</si>
  <si>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</si>
  <si>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</si>
  <si>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</si>
  <si>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</si>
  <si>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</si>
  <si>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</si>
  <si>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</si>
  <si>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</si>
  <si>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</si>
  <si>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</si>
  <si>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</si>
  <si>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</si>
  <si>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</si>
  <si>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</si>
  <si>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</si>
  <si>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</si>
  <si>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</si>
  <si>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</si>
  <si>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</si>
  <si>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</si>
  <si>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</si>
  <si>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</si>
  <si>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</si>
  <si>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</si>
  <si>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</si>
  <si>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</si>
  <si>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</si>
  <si>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</si>
  <si>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</si>
  <si>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</si>
  <si>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</si>
  <si>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</si>
  <si>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</si>
  <si>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</si>
  <si>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</si>
  <si>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</si>
  <si>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</si>
  <si>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</si>
  <si>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</si>
  <si>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</si>
  <si>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</si>
  <si>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</si>
  <si>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</si>
  <si>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</si>
  <si>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</si>
  <si>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</si>
  <si>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</si>
  <si>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</si>
  <si>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</si>
  <si>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</si>
  <si>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</si>
  <si>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</si>
  <si>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</si>
  <si>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</si>
  <si>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</si>
  <si>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</si>
  <si>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</si>
  <si>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</si>
  <si>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</si>
  <si>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</si>
  <si>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</si>
  <si>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</si>
  <si>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</si>
  <si>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</si>
  <si>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</si>
  <si>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</si>
  <si>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</si>
  <si>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</si>
  <si>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</si>
  <si>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</si>
  <si>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</si>
  <si>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</si>
  <si>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</si>
  <si>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</si>
  <si>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</si>
  <si>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</si>
  <si>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</si>
  <si>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</si>
  <si>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</si>
  <si>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</si>
  <si>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</si>
  <si>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</si>
  <si>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</si>
  <si>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</si>
  <si>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</si>
  <si>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</si>
  <si>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</si>
  <si>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</si>
  <si>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</si>
  <si>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</si>
  <si>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</si>
  <si>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</si>
  <si>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</si>
  <si>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</si>
  <si>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</si>
  <si>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</si>
  <si>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</si>
  <si>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</si>
  <si>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</si>
  <si>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</si>
  <si>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</si>
  <si>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</si>
  <si>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</si>
  <si>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</si>
  <si>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</si>
  <si>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</si>
  <si>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</si>
  <si>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</si>
  <si>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</si>
  <si>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</si>
  <si>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</si>
  <si>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</si>
  <si>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</si>
  <si>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</si>
  <si>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</si>
  <si>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</si>
  <si>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</si>
  <si>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</si>
  <si>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</si>
  <si>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</si>
  <si>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</si>
  <si>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</si>
  <si>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</si>
  <si>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</si>
  <si>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</si>
  <si>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</si>
  <si>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</si>
  <si>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</si>
  <si>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</si>
  <si>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</si>
  <si>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</si>
  <si>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</si>
  <si>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</si>
  <si>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</si>
  <si>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</si>
  <si>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</si>
  <si>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</si>
  <si>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</si>
  <si>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</si>
  <si>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</si>
  <si>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</si>
  <si>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</si>
  <si>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</si>
  <si>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</si>
  <si>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</si>
  <si>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</si>
  <si>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</si>
  <si>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</si>
  <si>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</si>
  <si>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</si>
  <si>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</si>
  <si>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</si>
  <si>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</si>
  <si>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</si>
  <si>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</si>
  <si>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</si>
  <si>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</si>
  <si>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</si>
  <si>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</si>
  <si>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</si>
  <si>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</si>
  <si>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</si>
  <si>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</si>
  <si>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</si>
  <si>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</si>
  <si>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</si>
  <si>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</si>
  <si>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</si>
  <si>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</si>
  <si>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</si>
  <si>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</si>
  <si>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</si>
  <si>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</si>
  <si>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</si>
  <si>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</si>
  <si>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</si>
  <si>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</si>
  <si>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</si>
  <si>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</si>
  <si>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</si>
  <si>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</si>
  <si>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</si>
  <si>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</si>
  <si>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</si>
  <si>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</si>
  <si>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</si>
  <si>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</si>
  <si>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</si>
  <si>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</si>
  <si>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</si>
  <si>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</si>
  <si>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</si>
  <si>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</si>
  <si>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</si>
  <si>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</si>
  <si>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</si>
  <si>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</si>
  <si>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</si>
  <si>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</si>
  <si>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</si>
  <si>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</si>
  <si>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</si>
  <si>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</si>
  <si>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</si>
  <si>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</si>
  <si>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</si>
  <si>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</si>
  <si>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</si>
  <si>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</si>
  <si>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</si>
  <si>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</si>
  <si>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</si>
  <si>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</si>
  <si>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</si>
  <si>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</si>
  <si>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</si>
  <si>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</si>
  <si>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</si>
  <si>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</si>
  <si>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</si>
  <si>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</si>
  <si>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</si>
  <si>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</si>
  <si>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</si>
  <si>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</si>
  <si>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</si>
  <si>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</si>
  <si>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</si>
  <si>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</si>
  <si>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</si>
  <si>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</si>
  <si>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</si>
  <si>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</si>
  <si>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</si>
  <si>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</si>
  <si>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</si>
  <si>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</si>
  <si>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</si>
  <si>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</si>
  <si>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</si>
  <si>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</si>
  <si>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</si>
  <si>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</si>
  <si>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</si>
  <si>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</si>
  <si>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</si>
  <si>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</si>
  <si>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</si>
  <si>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</si>
  <si>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</si>
  <si>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</si>
  <si>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</si>
  <si>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</si>
  <si>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</si>
  <si>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</si>
  <si>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</si>
  <si>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</si>
  <si>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</si>
  <si>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</si>
  <si>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</si>
  <si>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</si>
  <si>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</si>
  <si>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</si>
  <si>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</si>
  <si>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</si>
  <si>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</si>
  <si>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</si>
  <si>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</si>
  <si>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</si>
  <si>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</si>
  <si>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</si>
  <si>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</si>
  <si>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</si>
  <si>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</si>
  <si>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</si>
  <si>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</si>
  <si>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</si>
  <si>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</si>
  <si>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</si>
  <si>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</si>
  <si>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</si>
  <si>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</si>
  <si>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</si>
  <si>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</si>
  <si>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</si>
  <si>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</si>
  <si>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</si>
  <si>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</si>
  <si>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</si>
  <si>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</si>
  <si>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</si>
  <si>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</si>
  <si>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</si>
  <si>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</si>
  <si>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</si>
  <si>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</si>
  <si>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</si>
  <si>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</si>
  <si>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</si>
  <si>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</si>
  <si>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</si>
  <si>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</si>
  <si>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</si>
  <si>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</si>
  <si>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</si>
  <si>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</si>
  <si>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</si>
  <si>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</si>
  <si>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</si>
  <si>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</si>
  <si>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</si>
  <si>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</si>
  <si>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</si>
  <si>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</si>
  <si>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</si>
  <si>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</si>
  <si>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</si>
  <si>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</si>
  <si>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</si>
  <si>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</si>
  <si>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</si>
  <si>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</si>
  <si>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</si>
  <si>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</si>
  <si>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</si>
  <si>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</si>
  <si>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</si>
  <si>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</si>
  <si>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</si>
  <si>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</si>
  <si>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</si>
  <si>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</si>
  <si>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</si>
  <si>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</si>
  <si>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</si>
  <si>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</si>
  <si>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</si>
  <si>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</si>
  <si>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</si>
  <si>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</si>
  <si>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</si>
  <si>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</si>
  <si>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</si>
  <si>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</si>
  <si>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</si>
  <si>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</si>
  <si>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</si>
  <si>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</si>
  <si>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</si>
  <si>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</si>
  <si>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</si>
  <si>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</si>
  <si>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</si>
  <si>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</si>
  <si>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</si>
  <si>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</si>
  <si>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</si>
  <si>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</si>
  <si>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</si>
  <si>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</si>
  <si>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</si>
  <si>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</si>
  <si>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</si>
  <si>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</si>
  <si>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</si>
  <si>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</si>
  <si>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</si>
  <si>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</si>
  <si>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</si>
  <si>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</si>
  <si>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</si>
  <si>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</si>
  <si>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</si>
  <si>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</si>
  <si>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</si>
  <si>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</si>
  <si>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</si>
  <si>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</si>
  <si>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</si>
  <si>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</si>
  <si>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</si>
  <si>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</si>
  <si>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</si>
  <si>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</si>
  <si>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</si>
  <si>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</si>
  <si>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</si>
  <si>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</si>
  <si>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</si>
  <si>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</si>
  <si>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</si>
  <si>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</si>
  <si>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</si>
  <si>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</si>
  <si>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</si>
  <si>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</si>
  <si>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</si>
  <si>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</si>
  <si>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</si>
  <si>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</si>
  <si>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</si>
  <si>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</si>
  <si>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</si>
  <si>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</si>
  <si>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</si>
  <si>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</si>
  <si>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</si>
  <si>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</si>
  <si>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</si>
  <si>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</si>
  <si>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</si>
  <si>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</si>
  <si>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</si>
  <si>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</si>
  <si>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</si>
  <si>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</si>
  <si>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</si>
  <si>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</si>
  <si>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</si>
  <si>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</si>
  <si>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</si>
  <si>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</si>
  <si>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</si>
  <si>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</si>
  <si>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</si>
  <si>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</si>
  <si>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</si>
  <si>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</si>
  <si>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</si>
  <si>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</si>
  <si>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</si>
  <si>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</si>
  <si>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</si>
  <si>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</si>
  <si>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</si>
  <si>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</si>
  <si>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</si>
  <si>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</si>
  <si>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</si>
  <si>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</si>
  <si>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</si>
  <si>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</si>
  <si>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</si>
  <si>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</si>
  <si>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</si>
  <si>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</si>
  <si>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</si>
  <si>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</si>
  <si>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</si>
  <si>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</si>
  <si>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</si>
  <si>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</si>
  <si>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</si>
  <si>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</si>
  <si>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</si>
  <si>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</si>
  <si>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</si>
  <si>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</si>
  <si>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</si>
  <si>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</si>
  <si>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</si>
  <si>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</si>
  <si>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</si>
  <si>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</si>
  <si>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</si>
  <si>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</si>
  <si>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</si>
  <si>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</si>
  <si>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</si>
  <si>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</si>
  <si>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</si>
  <si>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</si>
  <si>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</si>
  <si>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</si>
  <si>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</si>
  <si>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</si>
  <si>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</si>
  <si>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</si>
  <si>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</si>
  <si>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</si>
  <si>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</si>
  <si>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</si>
  <si>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</si>
  <si>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</si>
  <si>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</si>
  <si>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</si>
  <si>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</si>
  <si>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</si>
  <si>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</si>
  <si>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</si>
  <si>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</si>
  <si>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</si>
  <si>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</si>
  <si>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</si>
  <si>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</si>
  <si>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</si>
  <si>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</si>
  <si>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</si>
  <si>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</si>
  <si>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</si>
  <si>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</si>
  <si>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</si>
  <si>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</si>
  <si>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</si>
  <si>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</si>
  <si>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</si>
  <si>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</si>
  <si>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</si>
  <si>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</si>
  <si>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</si>
  <si>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</si>
  <si>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</si>
  <si>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</si>
  <si>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</si>
  <si>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</si>
  <si>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</si>
  <si>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</si>
  <si>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</si>
  <si>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</si>
  <si>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</si>
  <si>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</si>
  <si>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</si>
  <si>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</si>
  <si>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</si>
  <si>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</si>
  <si>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</si>
  <si>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</si>
  <si>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</si>
  <si>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</si>
  <si>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</si>
  <si>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</si>
  <si>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</si>
  <si>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</si>
  <si>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</si>
  <si>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</si>
  <si>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</si>
  <si>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</si>
  <si>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</si>
  <si>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</si>
  <si>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</si>
  <si>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</si>
  <si>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</si>
  <si>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</si>
  <si>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</si>
  <si>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</si>
  <si>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</si>
  <si>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</si>
  <si>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</si>
  <si>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</si>
  <si>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</si>
  <si>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</si>
  <si>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</si>
  <si>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</si>
  <si>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</si>
  <si>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</si>
  <si>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</si>
  <si>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</si>
  <si>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</si>
  <si>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</si>
  <si>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</si>
  <si>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</si>
  <si>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</si>
  <si>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</si>
  <si>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</si>
  <si>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</si>
  <si>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</si>
  <si>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</si>
  <si>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</si>
  <si>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</si>
  <si>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</si>
  <si>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</si>
  <si>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</si>
  <si>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</si>
  <si>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</si>
  <si>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</si>
  <si>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</si>
  <si>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</si>
  <si>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</si>
  <si>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</si>
  <si>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</si>
  <si>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</si>
  <si>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</si>
  <si>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</si>
  <si>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</si>
  <si>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</si>
  <si>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</si>
  <si>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</si>
  <si>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</si>
  <si>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</si>
  <si>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</si>
  <si>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</si>
  <si>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</si>
  <si>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</si>
  <si>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</si>
  <si>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</si>
  <si>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</si>
  <si>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</si>
  <si>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</si>
  <si>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</si>
  <si>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</si>
  <si>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</si>
  <si>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</si>
  <si>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</si>
  <si>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</si>
  <si>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</si>
  <si>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</si>
  <si>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</si>
  <si>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</si>
  <si>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</si>
  <si>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</si>
  <si>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</si>
  <si>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</si>
  <si>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</si>
  <si>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</si>
  <si>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</si>
  <si>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</si>
  <si>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</si>
  <si>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</si>
  <si>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</si>
  <si>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</si>
  <si>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</si>
  <si>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</si>
  <si>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</si>
  <si>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</si>
  <si>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</si>
  <si>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</si>
  <si>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</si>
  <si>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</si>
  <si>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</si>
  <si>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</si>
  <si>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</si>
  <si>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</si>
  <si>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</si>
  <si>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</si>
  <si>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</si>
  <si>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</si>
  <si>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</si>
  <si>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</si>
  <si>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</si>
  <si>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</si>
  <si>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</si>
  <si>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</si>
  <si>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</si>
  <si>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</si>
  <si>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</si>
  <si>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</si>
  <si>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</si>
  <si>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</si>
  <si>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</si>
  <si>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</si>
  <si>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</si>
  <si>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</si>
  <si>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</si>
  <si>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</si>
  <si>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</si>
  <si>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</si>
  <si>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</si>
  <si>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</si>
  <si>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</si>
  <si>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</si>
  <si>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</si>
  <si>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</si>
  <si>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</si>
  <si>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</si>
  <si>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</si>
  <si>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</si>
  <si>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</si>
  <si>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</si>
  <si>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</si>
  <si>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</si>
  <si>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</si>
  <si>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</si>
  <si>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</si>
  <si>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</si>
  <si>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</si>
  <si>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</si>
  <si>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</si>
  <si>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</si>
  <si>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</si>
  <si>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</si>
  <si>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</si>
  <si>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</si>
  <si>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</si>
  <si>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</si>
  <si>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</si>
  <si>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</si>
  <si>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</si>
  <si>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</si>
  <si>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</si>
  <si>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</si>
  <si>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</si>
  <si>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</si>
  <si>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</si>
  <si>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</si>
  <si>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</si>
  <si>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</si>
  <si>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</si>
  <si>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</si>
  <si>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</si>
  <si>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</si>
  <si>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</si>
  <si>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</si>
  <si>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</si>
  <si>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</si>
  <si>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</si>
  <si>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</si>
  <si>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</si>
  <si>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</si>
  <si>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</si>
  <si>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</si>
  <si>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</si>
  <si>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</si>
  <si>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</si>
  <si>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</si>
  <si>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</si>
  <si>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</si>
  <si>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</si>
  <si>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</si>
  <si>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</si>
  <si>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</si>
  <si>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</si>
  <si>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</si>
  <si>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</si>
  <si>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</si>
  <si>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</si>
  <si>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</si>
  <si>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</si>
  <si>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</si>
  <si>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</si>
  <si>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</si>
  <si>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</si>
  <si>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</si>
  <si>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</si>
  <si>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</si>
  <si>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</si>
  <si>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</si>
  <si>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</si>
  <si>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</si>
  <si>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</si>
  <si>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</si>
  <si>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</si>
  <si>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</si>
  <si>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</si>
  <si>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</si>
  <si>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</si>
  <si>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</si>
  <si>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</si>
  <si>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</si>
  <si>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</si>
  <si>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</si>
  <si>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</si>
  <si>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</si>
  <si>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</si>
  <si>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</si>
  <si>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</si>
  <si>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</si>
  <si>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</si>
  <si>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</si>
  <si>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</si>
  <si>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</si>
  <si>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</si>
  <si>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</si>
  <si>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</si>
  <si>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</si>
  <si>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</si>
  <si>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</si>
  <si>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</si>
  <si>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</si>
  <si>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</si>
  <si>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</si>
  <si>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</si>
  <si>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</si>
  <si>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</si>
  <si>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</si>
  <si>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</si>
  <si>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</si>
  <si>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</si>
  <si>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</si>
  <si>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</si>
  <si>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</si>
  <si>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</si>
  <si>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</si>
  <si>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</si>
  <si>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</si>
  <si>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</si>
  <si>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</si>
  <si>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</si>
  <si>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</si>
  <si>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</si>
  <si>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</si>
  <si>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</si>
  <si>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</si>
  <si>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</si>
  <si>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</si>
  <si>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</si>
  <si>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</si>
  <si>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</si>
  <si>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</si>
  <si>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</si>
  <si>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</si>
  <si>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</si>
  <si>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</si>
  <si>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</si>
  <si>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</si>
  <si>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</si>
  <si>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</si>
  <si>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</si>
  <si>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</si>
  <si>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</si>
  <si>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</si>
  <si>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</si>
  <si>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</si>
  <si>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</si>
  <si>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</si>
  <si>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</si>
  <si>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</si>
  <si>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</si>
  <si>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</si>
  <si>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</si>
  <si>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</si>
  <si>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</si>
  <si>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</si>
  <si>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</si>
  <si>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</si>
  <si>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</si>
  <si>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</si>
  <si>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</si>
  <si>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</si>
  <si>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</si>
  <si>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</si>
  <si>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</si>
  <si>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</si>
  <si>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</si>
  <si>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</si>
  <si>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</si>
  <si>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</si>
  <si>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</si>
  <si>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</si>
  <si>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</si>
  <si>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</si>
  <si>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</si>
  <si>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</si>
  <si>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</si>
  <si>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</si>
  <si>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</si>
  <si>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</si>
  <si>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</si>
  <si>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</si>
  <si>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</si>
  <si>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</si>
  <si>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</si>
  <si>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</si>
  <si>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</si>
  <si>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</si>
  <si>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</si>
  <si>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</si>
  <si>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</si>
  <si>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</si>
  <si>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</si>
  <si>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</si>
  <si>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</si>
  <si>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</si>
  <si>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</si>
  <si>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</si>
  <si>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</si>
  <si>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</si>
  <si>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</si>
  <si>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</si>
  <si>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</si>
  <si>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</si>
  <si>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</si>
  <si>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</si>
  <si>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</si>
  <si>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</si>
  <si>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</si>
  <si>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</si>
  <si>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</si>
  <si>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</si>
  <si>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</si>
  <si>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</si>
  <si>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</si>
  <si>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</si>
  <si>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</si>
  <si>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</si>
  <si>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</si>
  <si>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</si>
  <si>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</si>
  <si>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</si>
  <si>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</si>
  <si>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</si>
  <si>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</si>
  <si>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</si>
  <si>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</si>
  <si>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</si>
  <si>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</si>
  <si>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</si>
  <si>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</si>
  <si>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</si>
  <si>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</si>
  <si>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</si>
  <si>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</si>
  <si>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</si>
  <si>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</si>
  <si>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</si>
  <si>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</si>
  <si>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</si>
  <si>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</si>
  <si>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</si>
  <si>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</si>
  <si>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</si>
  <si>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</si>
  <si>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</si>
  <si>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</si>
  <si>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</si>
  <si>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</si>
  <si>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</si>
  <si>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</si>
  <si>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</si>
  <si>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</si>
  <si>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</si>
  <si>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</si>
  <si>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</si>
  <si>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</si>
  <si>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</si>
  <si>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</si>
  <si>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</si>
  <si>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</si>
  <si>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</si>
  <si>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</si>
  <si>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</si>
  <si>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</si>
  <si>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</si>
  <si>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</si>
  <si>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</si>
  <si>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</si>
  <si>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</si>
  <si>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</si>
  <si>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</si>
  <si>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</si>
  <si>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</si>
  <si>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</si>
  <si>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</si>
  <si>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</si>
  <si>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</si>
  <si>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</si>
  <si>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</si>
  <si>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</si>
  <si>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</si>
  <si>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</si>
  <si>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</si>
  <si>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</si>
  <si>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</si>
  <si>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</si>
  <si>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</si>
  <si>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</si>
  <si>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</si>
  <si>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</si>
  <si>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</si>
  <si>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</si>
  <si>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</si>
  <si>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</si>
  <si>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</si>
  <si>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</si>
  <si>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</si>
  <si>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</si>
  <si>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</si>
  <si>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</si>
  <si>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</si>
  <si>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</si>
  <si>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</si>
  <si>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</si>
  <si>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</si>
  <si>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</si>
  <si>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</si>
  <si>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</si>
  <si>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</si>
  <si>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</si>
  <si>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</si>
  <si>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</si>
  <si>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</si>
  <si>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</si>
  <si>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</si>
  <si>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</si>
  <si>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</si>
  <si>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</si>
  <si>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</si>
  <si>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</si>
  <si>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</si>
  <si>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</si>
  <si>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</si>
  <si>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</si>
  <si>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</si>
  <si>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</si>
  <si>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</si>
  <si>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</si>
  <si>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</si>
  <si>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</si>
  <si>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</si>
  <si>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</si>
  <si>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</si>
  <si>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</si>
  <si>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</si>
  <si>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</si>
  <si>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</si>
  <si>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</si>
  <si>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</si>
  <si>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</si>
  <si>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</si>
  <si>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</si>
  <si>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</si>
  <si>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</si>
  <si>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</si>
  <si>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</si>
  <si>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</si>
  <si>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</si>
  <si>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</si>
  <si>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</si>
  <si>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</si>
  <si>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</si>
  <si>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</si>
  <si>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</si>
  <si>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</si>
  <si>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</si>
  <si>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</si>
  <si>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</si>
  <si>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</si>
  <si>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</si>
  <si>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</si>
  <si>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</si>
  <si>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</si>
  <si>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</si>
  <si>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</si>
  <si>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</si>
  <si>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</si>
  <si>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</si>
  <si>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</si>
  <si>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</si>
  <si>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</si>
  <si>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</si>
  <si>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</si>
  <si>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</si>
  <si>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</si>
  <si>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</si>
  <si>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</si>
  <si>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</si>
  <si>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</si>
  <si>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</si>
  <si>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</si>
  <si>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</si>
  <si>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</si>
  <si>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</si>
  <si>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</si>
  <si>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</si>
  <si>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</si>
  <si>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</si>
  <si>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</si>
  <si>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</si>
  <si>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</si>
  <si>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</si>
  <si>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</si>
  <si>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</si>
  <si>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</si>
  <si>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</si>
  <si>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</si>
  <si>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</si>
  <si>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</si>
  <si>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</si>
  <si>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</si>
  <si>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</si>
  <si>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</si>
  <si>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</si>
  <si>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</si>
  <si>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</si>
  <si>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</si>
  <si>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</si>
  <si>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</si>
  <si>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</si>
  <si>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</si>
  <si>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</si>
  <si>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</si>
  <si>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</si>
  <si>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</si>
  <si>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</si>
  <si>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</si>
  <si>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</si>
  <si>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</si>
  <si>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</si>
  <si>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</si>
  <si>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</si>
  <si>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</si>
  <si>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</si>
  <si>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</si>
  <si>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</si>
  <si>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</si>
  <si>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</si>
  <si>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</si>
  <si>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</si>
  <si>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</si>
  <si>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</si>
  <si>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</si>
  <si>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</si>
  <si>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</si>
  <si>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</si>
  <si>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</si>
  <si>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</si>
  <si>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</si>
  <si>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</si>
  <si>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</si>
  <si>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</si>
  <si>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</si>
  <si>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</si>
  <si>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</si>
  <si>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</si>
  <si>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</si>
  <si>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</si>
  <si>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</si>
  <si>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</si>
  <si>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</si>
  <si>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</si>
  <si>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</si>
  <si>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</si>
  <si>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</si>
  <si>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</si>
  <si>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</si>
  <si>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</si>
  <si>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</si>
  <si>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</si>
  <si>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</si>
  <si>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</si>
  <si>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</si>
  <si>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</si>
  <si>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</si>
  <si>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</si>
  <si>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</si>
  <si>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</si>
  <si>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</si>
  <si>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</si>
  <si>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</si>
  <si>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</si>
  <si>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</si>
  <si>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</si>
  <si>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</si>
  <si>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</si>
  <si>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</si>
  <si>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</si>
  <si>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</si>
  <si>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</si>
  <si>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</si>
  <si>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</si>
  <si>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</si>
  <si>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</si>
  <si>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</si>
  <si>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</si>
  <si>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</si>
  <si>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</si>
  <si>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</si>
  <si>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</si>
  <si>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</si>
  <si>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</si>
  <si>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</si>
  <si>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</si>
  <si>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</si>
  <si>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</si>
  <si>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</si>
  <si>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</si>
  <si>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</si>
  <si>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</si>
  <si>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</si>
  <si>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</si>
  <si>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</si>
  <si>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</si>
  <si>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</si>
  <si>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</si>
  <si>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</si>
  <si>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</si>
  <si>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</si>
  <si>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</si>
  <si>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</si>
  <si>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</si>
  <si>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</si>
  <si>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</si>
  <si>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</si>
  <si>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</si>
  <si>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</si>
  <si>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</si>
  <si>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</si>
  <si>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</si>
  <si>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</si>
  <si>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</si>
  <si>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</si>
  <si>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</si>
  <si>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</si>
  <si>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</si>
  <si>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</si>
  <si>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</si>
  <si>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</si>
  <si>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</si>
  <si>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</si>
  <si>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</si>
  <si>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</si>
  <si>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</si>
  <si>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</si>
  <si>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</si>
  <si>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</si>
  <si>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</si>
  <si>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</si>
  <si>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</si>
  <si>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</si>
  <si>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</si>
  <si>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</si>
  <si>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</si>
  <si>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</si>
  <si>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</si>
  <si>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</si>
  <si>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</si>
  <si>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</si>
  <si>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</si>
  <si>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</si>
  <si>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</si>
  <si>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</si>
  <si>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</si>
  <si>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</si>
  <si>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</si>
  <si>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</si>
  <si>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</si>
  <si>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</si>
  <si>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</si>
  <si>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</si>
  <si>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</si>
  <si>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</si>
  <si>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</si>
  <si>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</si>
  <si>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</si>
  <si>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</si>
  <si>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</si>
  <si>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</si>
  <si>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</si>
  <si>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</si>
  <si>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</si>
  <si>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</si>
  <si>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</si>
  <si>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</si>
  <si>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</si>
  <si>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</si>
  <si>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</si>
  <si>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</si>
  <si>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</si>
  <si>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</si>
  <si>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</si>
  <si>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</si>
  <si>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</si>
  <si>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</si>
  <si>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</si>
  <si>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</si>
  <si>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</si>
  <si>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</si>
  <si>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</si>
  <si>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</si>
  <si>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</si>
  <si>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</si>
  <si>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</si>
  <si>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</si>
  <si>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</si>
  <si>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</si>
  <si>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</si>
  <si>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</si>
  <si>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</si>
  <si>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</si>
  <si>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</si>
  <si>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</si>
  <si>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</si>
  <si>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</si>
  <si>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</si>
  <si>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</si>
  <si>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</si>
  <si>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</si>
  <si>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</si>
  <si>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</si>
  <si>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</si>
  <si>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</si>
  <si>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</si>
  <si>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</si>
  <si>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</si>
  <si>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</si>
  <si>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</si>
  <si>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</si>
  <si>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</si>
  <si>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</si>
  <si>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</si>
  <si>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</si>
  <si>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</si>
  <si>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</si>
  <si>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</si>
  <si>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</si>
  <si>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</si>
  <si>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</si>
  <si>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</si>
  <si>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</si>
  <si>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</si>
  <si>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</si>
  <si>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</si>
  <si>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</si>
  <si>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</si>
  <si>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</si>
  <si>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</si>
  <si>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</si>
  <si>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</si>
  <si>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</si>
  <si>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</si>
  <si>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</si>
  <si>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</si>
  <si>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</si>
  <si>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</si>
  <si>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</si>
  <si>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</si>
  <si>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</si>
  <si>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</si>
  <si>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</si>
  <si>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</si>
  <si>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</si>
  <si>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</si>
  <si>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</si>
  <si>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</si>
  <si>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</si>
  <si>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</si>
  <si>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</si>
  <si>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</si>
  <si>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</si>
  <si>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</si>
  <si>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</si>
  <si>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</si>
  <si>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</si>
  <si>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</si>
  <si>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</si>
  <si>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</si>
  <si>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</si>
  <si>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</si>
  <si>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</si>
  <si>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</si>
  <si>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</si>
  <si>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</si>
  <si>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</si>
  <si>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</si>
  <si>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</si>
  <si>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</si>
  <si>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</si>
  <si>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</si>
  <si>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</si>
  <si>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</si>
  <si>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</si>
  <si>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</si>
  <si>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</si>
  <si>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</si>
  <si>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</si>
  <si>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</si>
  <si>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</si>
  <si>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</si>
  <si>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</si>
  <si>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</si>
  <si>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</si>
  <si>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</si>
  <si>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</si>
  <si>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</si>
  <si>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</si>
  <si>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</si>
  <si>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</si>
  <si>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</si>
  <si>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</si>
  <si>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</si>
  <si>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</si>
  <si>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</si>
  <si>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</si>
  <si>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</si>
  <si>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</si>
  <si>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</si>
  <si>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</si>
  <si>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</si>
  <si>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</si>
  <si>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</si>
  <si>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</si>
  <si>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</si>
  <si>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</si>
  <si>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</si>
  <si>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</si>
  <si>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</si>
  <si>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</si>
  <si>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</si>
  <si>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</si>
  <si>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</si>
  <si>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</si>
  <si>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</si>
  <si>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</si>
  <si>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</si>
  <si>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</si>
  <si>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</si>
  <si>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</si>
  <si>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</si>
  <si>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</si>
  <si>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</si>
  <si>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</si>
  <si>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</si>
  <si>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</si>
  <si>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</si>
  <si>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</si>
  <si>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</si>
  <si>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</si>
  <si>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</si>
  <si>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</si>
  <si>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</si>
  <si>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</si>
  <si>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</si>
  <si>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</si>
  <si>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</si>
  <si>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</si>
  <si>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</si>
  <si>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</si>
  <si>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</si>
  <si>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</si>
  <si>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</si>
  <si>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</si>
  <si>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</si>
  <si>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</si>
  <si>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</si>
  <si>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</si>
  <si>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</si>
  <si>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</si>
  <si>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</si>
  <si>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</si>
  <si>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</si>
  <si>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</si>
  <si>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</si>
  <si>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</si>
  <si>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</si>
  <si>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</si>
  <si>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</si>
  <si>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</si>
  <si>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</si>
  <si>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</si>
  <si>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</si>
  <si>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</si>
  <si>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</si>
  <si>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</si>
  <si>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</si>
  <si>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</si>
  <si>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</si>
  <si>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</si>
  <si>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</si>
  <si>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</si>
  <si>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</si>
  <si>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</si>
  <si>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</si>
  <si>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</si>
  <si>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</si>
  <si>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</si>
  <si>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</si>
  <si>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</si>
  <si>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</si>
  <si>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</si>
  <si>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</si>
  <si>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</si>
  <si>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</si>
  <si>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</si>
  <si>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</si>
  <si>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</si>
  <si>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</si>
  <si>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</si>
  <si>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</si>
  <si>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</si>
  <si>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</si>
  <si>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</si>
  <si>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</si>
  <si>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</si>
  <si>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</si>
  <si>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</si>
  <si>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</si>
  <si>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</si>
  <si>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</si>
  <si>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</si>
  <si>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</si>
  <si>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</si>
  <si>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</si>
  <si>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</si>
  <si>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</si>
  <si>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</si>
  <si>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</si>
  <si>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</si>
  <si>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</si>
  <si>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</si>
  <si>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</si>
  <si>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</si>
  <si>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</si>
  <si>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</si>
  <si>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</si>
  <si>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</si>
  <si>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</si>
  <si>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</si>
  <si>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</si>
  <si>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</si>
  <si>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</si>
  <si>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</si>
  <si>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</si>
  <si>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</si>
  <si>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</si>
  <si>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</si>
  <si>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</si>
  <si>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</si>
  <si>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</si>
  <si>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</si>
  <si>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</si>
  <si>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</si>
  <si>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</si>
  <si>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</si>
  <si>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</si>
  <si>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</si>
  <si>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</si>
  <si>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</si>
  <si>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</si>
  <si>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</si>
  <si>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</si>
  <si>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</si>
  <si>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</si>
  <si>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</si>
  <si>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</si>
  <si>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</si>
  <si>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</si>
  <si>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</si>
  <si>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</si>
  <si>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</si>
  <si>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</si>
  <si>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</si>
  <si>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</si>
  <si>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</si>
  <si>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</si>
  <si>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</si>
  <si>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</si>
  <si>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</si>
  <si>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</si>
  <si>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</si>
  <si>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</si>
  <si>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</si>
  <si>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</si>
  <si>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</si>
  <si>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</si>
  <si>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</si>
  <si>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</si>
  <si>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</si>
  <si>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</si>
  <si>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</si>
  <si>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</si>
  <si>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</si>
  <si>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</si>
  <si>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</si>
  <si>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</si>
  <si>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</si>
  <si>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</si>
  <si>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</si>
  <si>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</si>
  <si>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</si>
  <si>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</si>
  <si>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</si>
  <si>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</si>
  <si>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</si>
  <si>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</si>
  <si>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</si>
  <si>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</si>
  <si>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</si>
  <si>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</si>
  <si>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</si>
  <si>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</si>
  <si>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</si>
  <si>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</si>
  <si>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</si>
  <si>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</si>
  <si>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</si>
  <si>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</si>
  <si>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</si>
  <si>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</si>
  <si>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</si>
  <si>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</si>
  <si>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</si>
  <si>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</si>
  <si>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</si>
  <si>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</si>
  <si>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</si>
  <si>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</si>
  <si>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</si>
  <si>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</si>
  <si>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</si>
  <si>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</si>
  <si>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</si>
  <si>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</si>
  <si>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</si>
  <si>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</si>
  <si>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</si>
  <si>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</si>
  <si>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</si>
  <si>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</si>
  <si>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</si>
  <si>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</si>
  <si>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</si>
  <si>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</si>
  <si>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</si>
  <si>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</si>
  <si>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</si>
  <si>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</si>
  <si>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</si>
  <si>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</si>
  <si>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</si>
  <si>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</si>
  <si>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</si>
  <si>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</si>
  <si>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</si>
  <si>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</si>
  <si>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</si>
  <si>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</si>
  <si>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</si>
  <si>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</si>
  <si>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</si>
  <si>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</si>
  <si>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</si>
  <si>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</si>
  <si>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</si>
  <si>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</si>
  <si>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</si>
  <si>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</si>
  <si>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</si>
  <si>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</si>
  <si>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</si>
  <si>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</si>
  <si>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</si>
  <si>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</si>
  <si>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</si>
  <si>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</si>
  <si>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</si>
  <si>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</si>
  <si>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</si>
  <si>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</si>
  <si>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</si>
  <si>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</si>
  <si>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</si>
  <si>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</si>
  <si>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</si>
  <si>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</si>
  <si>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</si>
  <si>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</si>
  <si>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</si>
  <si>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</si>
  <si>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</si>
  <si>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</si>
  <si>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</si>
  <si>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</si>
  <si>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</si>
  <si>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</si>
  <si>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</si>
  <si>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</si>
  <si>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</si>
  <si>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</si>
  <si>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</si>
  <si>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</si>
  <si>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</si>
  <si>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</si>
  <si>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</si>
  <si>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</si>
  <si>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</si>
  <si>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</si>
  <si>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</si>
  <si>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</si>
  <si>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</si>
  <si>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</si>
  <si>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</si>
  <si>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</si>
  <si>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</si>
  <si>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</si>
  <si>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</si>
  <si>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</si>
  <si>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</si>
  <si>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</si>
  <si>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</si>
  <si>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</si>
  <si>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</si>
  <si>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</si>
  <si>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</si>
  <si>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</si>
  <si>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</si>
  <si>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</si>
  <si>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</si>
  <si>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</si>
  <si>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</si>
  <si>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</si>
  <si>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</si>
  <si>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</si>
  <si>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</si>
  <si>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</si>
  <si>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</si>
  <si>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</si>
  <si>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</si>
  <si>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</si>
  <si>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</si>
  <si>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</si>
  <si>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</si>
  <si>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</si>
  <si>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</si>
  <si>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</si>
  <si>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</si>
  <si>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</si>
  <si>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</si>
  <si>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</si>
  <si>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</si>
  <si>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</si>
  <si>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</si>
  <si>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</si>
  <si>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</si>
  <si>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</si>
  <si>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</si>
  <si>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</si>
  <si>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</si>
  <si>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</si>
  <si>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</si>
  <si>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</si>
  <si>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</si>
  <si>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</si>
  <si>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</si>
  <si>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</si>
  <si>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</si>
  <si>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</si>
  <si>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</si>
  <si>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</si>
  <si>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</si>
  <si>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</si>
  <si>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</si>
  <si>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</si>
  <si>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</si>
  <si>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</si>
  <si>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</si>
  <si>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</si>
  <si>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</si>
  <si>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</si>
  <si>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</si>
  <si>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</si>
  <si>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</si>
  <si>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</si>
  <si>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</si>
  <si>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</si>
  <si>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</si>
  <si>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</si>
  <si>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</si>
  <si>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</si>
  <si>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</si>
  <si>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</si>
  <si>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</si>
  <si>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</si>
  <si>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</si>
  <si>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</si>
  <si>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</si>
  <si>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</si>
  <si>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</si>
  <si>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</si>
  <si>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</si>
  <si>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</si>
  <si>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</si>
  <si>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</si>
  <si>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</si>
  <si>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</si>
  <si>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</si>
  <si>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</si>
  <si>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</si>
  <si>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</si>
  <si>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</si>
  <si>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</si>
  <si>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</si>
  <si>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</si>
  <si>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</si>
  <si>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</si>
  <si>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</si>
  <si>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</si>
  <si>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</si>
  <si>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</si>
  <si>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</si>
  <si>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</si>
  <si>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</si>
  <si>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</si>
  <si>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</si>
  <si>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</si>
  <si>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</si>
  <si>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</si>
  <si>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</si>
  <si>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</si>
  <si>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</si>
  <si>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</si>
  <si>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</si>
  <si>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</si>
  <si>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</si>
  <si>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</si>
  <si>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</si>
  <si>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</si>
  <si>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</si>
  <si>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</si>
  <si>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</si>
  <si>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</si>
  <si>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</si>
  <si>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</si>
  <si>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</si>
  <si>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</si>
  <si>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</si>
  <si>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</si>
  <si>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</si>
  <si>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</si>
  <si>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</si>
  <si>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</si>
  <si>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</si>
  <si>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</si>
  <si>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</si>
  <si>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</si>
  <si>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</si>
  <si>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</si>
  <si>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</si>
  <si>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</si>
  <si>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</si>
  <si>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</si>
  <si>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</si>
  <si>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</si>
  <si>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</si>
  <si>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</si>
  <si>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</si>
  <si>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</si>
  <si>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</si>
  <si>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</si>
  <si>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</si>
  <si>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</si>
  <si>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</si>
  <si>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</si>
  <si>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</si>
  <si>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</si>
  <si>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</si>
  <si>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</si>
  <si>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</si>
  <si>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</si>
  <si>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</si>
  <si>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</si>
  <si>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</si>
  <si>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</si>
  <si>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</si>
  <si>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</si>
  <si>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</si>
  <si>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</si>
  <si>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</si>
  <si>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</si>
  <si>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</si>
  <si>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</si>
  <si>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</si>
  <si>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</si>
  <si>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</si>
  <si>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</si>
  <si>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</si>
  <si>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</si>
  <si>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</si>
  <si>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</si>
  <si>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</si>
  <si>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</si>
  <si>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</si>
  <si>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</si>
  <si>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</si>
  <si>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</si>
  <si>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</si>
  <si>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</si>
  <si>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</si>
  <si>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</si>
  <si>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</si>
  <si>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</si>
  <si>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</si>
  <si>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</si>
  <si>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</si>
  <si>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</si>
  <si>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</si>
  <si>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</si>
  <si>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</si>
  <si>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</si>
  <si>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</si>
  <si>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</si>
  <si>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</si>
  <si>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</si>
  <si>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</si>
  <si>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</si>
  <si>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</si>
  <si>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</si>
  <si>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</si>
  <si>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</si>
  <si>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</si>
  <si>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</si>
  <si>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</si>
  <si>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</si>
  <si>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</si>
  <si>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</si>
  <si>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</si>
  <si>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</si>
  <si>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</si>
  <si>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</si>
  <si>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</si>
  <si>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</si>
  <si>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</si>
  <si>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</si>
  <si>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</si>
  <si>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</si>
  <si>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</si>
  <si>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</si>
  <si>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</si>
  <si>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</si>
  <si>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</si>
  <si>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</si>
  <si>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</si>
  <si>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</si>
  <si>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</si>
  <si>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</si>
  <si>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</si>
  <si>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</si>
  <si>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</si>
  <si>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</si>
  <si>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</si>
  <si>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</si>
  <si>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</si>
  <si>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</si>
  <si>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</si>
  <si>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</si>
  <si>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</si>
  <si>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</si>
  <si>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</si>
  <si>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</si>
  <si>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</si>
  <si>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</si>
  <si>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</si>
  <si>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</si>
  <si>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</si>
  <si>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</si>
  <si>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</si>
  <si>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</si>
  <si>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</si>
  <si>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</si>
  <si>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</si>
  <si>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</si>
  <si>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</si>
  <si>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</si>
  <si>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</si>
  <si>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</si>
  <si>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</si>
  <si>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</si>
  <si>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</si>
  <si>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</si>
  <si>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</si>
  <si>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</si>
  <si>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</si>
  <si>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</si>
  <si>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</si>
  <si>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</si>
  <si>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</si>
  <si>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</si>
  <si>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</si>
  <si>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</si>
  <si>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</si>
  <si>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</si>
  <si>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</si>
  <si>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</si>
  <si>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</si>
  <si>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</si>
  <si>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</si>
  <si>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</si>
  <si>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</si>
  <si>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</si>
  <si>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</si>
  <si>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</si>
  <si>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</si>
  <si>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</si>
  <si>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</si>
  <si>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</si>
  <si>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</si>
  <si>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</si>
  <si>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</si>
  <si>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</si>
  <si>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</si>
  <si>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</si>
  <si>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</si>
  <si>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</si>
  <si>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</si>
  <si>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</si>
  <si>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</si>
  <si>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</si>
  <si>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</si>
  <si>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</si>
  <si>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</si>
  <si>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</si>
  <si>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</si>
  <si>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</si>
  <si>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</si>
  <si>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</si>
  <si>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</si>
  <si>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</si>
  <si>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</si>
  <si>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</si>
  <si>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</si>
  <si>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</si>
  <si>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</si>
  <si>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</si>
  <si>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</si>
  <si>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</si>
  <si>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</si>
  <si>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</si>
  <si>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</si>
  <si>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</si>
  <si>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</si>
  <si>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</si>
  <si>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</si>
  <si>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</si>
  <si>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</si>
  <si>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</si>
  <si>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</si>
  <si>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</si>
  <si>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</si>
  <si>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</si>
  <si>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</si>
  <si>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</si>
  <si>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</si>
  <si>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</si>
  <si>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</si>
  <si>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</si>
  <si>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</si>
  <si>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</si>
  <si>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</si>
  <si>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</si>
  <si>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</si>
  <si>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</si>
  <si>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</si>
  <si>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</si>
  <si>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</si>
  <si>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</si>
  <si>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</si>
  <si>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</si>
  <si>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</si>
  <si>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</si>
  <si>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</si>
  <si>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</si>
  <si>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</si>
  <si>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</si>
  <si>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</si>
  <si>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</si>
  <si>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</si>
  <si>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</si>
  <si>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</si>
  <si>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</si>
  <si>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</si>
  <si>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</si>
  <si>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</si>
  <si>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</si>
  <si>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</si>
  <si>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</si>
  <si>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</si>
  <si>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</si>
  <si>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</si>
  <si>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</si>
  <si>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</si>
  <si>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</si>
  <si>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</si>
  <si>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</si>
  <si>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</si>
  <si>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</si>
  <si>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</si>
  <si>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</si>
  <si>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</si>
  <si>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</si>
  <si>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</si>
  <si>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</si>
  <si>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</si>
  <si>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</si>
  <si>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</si>
  <si>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</si>
  <si>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</si>
  <si>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</si>
  <si>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</si>
  <si>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</si>
  <si>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</si>
  <si>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</si>
  <si>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</si>
  <si>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</si>
  <si>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</si>
  <si>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</si>
  <si>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</si>
  <si>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</si>
  <si>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</si>
  <si>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</si>
  <si>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</si>
  <si>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</si>
  <si>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</si>
  <si>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</si>
  <si>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</si>
  <si>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</si>
  <si>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</si>
  <si>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</si>
  <si>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</si>
  <si>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</si>
  <si>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</si>
  <si>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</si>
  <si>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</si>
  <si>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</si>
  <si>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</si>
  <si>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</si>
  <si>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</si>
  <si>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</si>
  <si>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</si>
  <si>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</si>
  <si>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</si>
  <si>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</si>
  <si>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</si>
  <si>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</si>
  <si>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</si>
  <si>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</si>
  <si>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</si>
  <si>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</si>
  <si>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</si>
  <si>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</si>
  <si>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</si>
  <si>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</si>
  <si>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</si>
  <si>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</si>
  <si>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</si>
  <si>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</si>
  <si>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</si>
  <si>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</si>
  <si>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</si>
  <si>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</si>
  <si>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</si>
  <si>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</si>
  <si>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</si>
  <si>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</si>
  <si>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</si>
  <si>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</si>
  <si>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</si>
  <si>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</si>
  <si>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</si>
  <si>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</si>
  <si>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</si>
  <si>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</si>
  <si>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</si>
  <si>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</si>
  <si>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</si>
  <si>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</si>
  <si>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</si>
  <si>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</si>
  <si>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</si>
  <si>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</si>
  <si>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</si>
  <si>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</si>
  <si>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</si>
  <si>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</si>
  <si>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</si>
  <si>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</si>
  <si>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</si>
  <si>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</si>
  <si>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</si>
  <si>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</si>
  <si>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</si>
  <si>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</si>
  <si>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</si>
  <si>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</si>
  <si>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</si>
  <si>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</si>
  <si>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</si>
  <si>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</si>
  <si>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</si>
  <si>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</si>
  <si>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</si>
  <si>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</si>
  <si>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</si>
  <si>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</si>
  <si>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</si>
  <si>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</si>
  <si>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</si>
  <si>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</si>
  <si>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</si>
  <si>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</si>
  <si>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</si>
  <si>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</si>
  <si>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</si>
  <si>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</si>
  <si>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</si>
  <si>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</si>
  <si>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</si>
  <si>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</si>
  <si>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</si>
  <si>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</si>
  <si>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</si>
  <si>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</si>
  <si>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</si>
  <si>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</si>
  <si>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</si>
  <si>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</si>
  <si>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</si>
  <si>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</si>
  <si>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</si>
  <si>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</si>
  <si>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</si>
  <si>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</si>
  <si>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</si>
  <si>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</si>
  <si>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</si>
  <si>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</si>
  <si>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</si>
  <si>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</si>
  <si>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</si>
  <si>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</si>
  <si>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</si>
  <si>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</si>
  <si>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</si>
  <si>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</si>
  <si>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</si>
  <si>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</si>
  <si>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</si>
  <si>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</si>
  <si>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</si>
  <si>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</si>
  <si>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</si>
  <si>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</si>
  <si>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</si>
  <si>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</si>
  <si>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</si>
  <si>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</si>
  <si>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</si>
  <si>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</si>
  <si>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</si>
  <si>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</si>
  <si>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</si>
  <si>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</si>
  <si>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</si>
  <si>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</si>
  <si>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</si>
  <si>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</si>
  <si>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</si>
  <si>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</si>
  <si>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</si>
  <si>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</si>
  <si>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</si>
  <si>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</si>
  <si>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</si>
  <si>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</si>
  <si>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</si>
  <si>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</si>
  <si>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</si>
  <si>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</si>
  <si>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</si>
  <si>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</si>
  <si>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</si>
  <si>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</si>
  <si>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</si>
  <si>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</si>
  <si>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</si>
  <si>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</si>
  <si>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</si>
  <si>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</si>
  <si>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</si>
  <si>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</si>
  <si>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</si>
  <si>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</si>
  <si>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</si>
  <si>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</si>
  <si>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</si>
  <si>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</si>
  <si>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</si>
  <si>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</si>
  <si>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</si>
  <si>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</si>
  <si>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</si>
  <si>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</si>
  <si>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</si>
  <si>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</si>
  <si>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</si>
  <si>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</si>
  <si>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</si>
  <si>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</si>
  <si>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</si>
  <si>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</si>
  <si>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</si>
  <si>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</si>
  <si>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</si>
  <si>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</si>
  <si>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</si>
  <si>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</si>
  <si>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</si>
  <si>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</si>
  <si>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</si>
  <si>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</si>
  <si>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</si>
  <si>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</si>
  <si>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</si>
  <si>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</si>
  <si>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</si>
  <si>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</si>
  <si>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</si>
  <si>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</si>
  <si>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</si>
  <si>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</si>
  <si>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</si>
  <si>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</si>
  <si>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</si>
  <si>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</si>
  <si>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</si>
  <si>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</si>
  <si>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</si>
  <si>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</si>
  <si>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</si>
  <si>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</si>
  <si>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</si>
  <si>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</si>
  <si>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</si>
  <si>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</si>
  <si>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</si>
  <si>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</si>
  <si>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</si>
  <si>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</si>
  <si>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</si>
  <si>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</si>
  <si>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</si>
  <si>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</si>
  <si>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</si>
  <si>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</si>
  <si>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</si>
  <si>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</si>
  <si>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</si>
  <si>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</si>
  <si>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</si>
  <si>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</si>
  <si>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</si>
  <si>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</si>
  <si>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</si>
  <si>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</si>
  <si>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</si>
  <si>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</si>
  <si>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</si>
  <si>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</si>
  <si>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</si>
  <si>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</si>
  <si>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</si>
  <si>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</si>
  <si>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</si>
  <si>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</si>
  <si>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</si>
  <si>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</si>
  <si>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</si>
  <si>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</si>
  <si>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</si>
  <si>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</si>
  <si>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</si>
  <si>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</si>
  <si>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</si>
  <si>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</si>
  <si>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</si>
  <si>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</si>
  <si>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</si>
  <si>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</si>
  <si>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</si>
  <si>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</si>
  <si>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</si>
  <si>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</si>
  <si>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</si>
  <si>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</si>
  <si>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</si>
  <si>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</si>
  <si>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</si>
  <si>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</si>
  <si>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</si>
  <si>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</si>
  <si>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</si>
  <si>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</si>
  <si>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</si>
  <si>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</si>
  <si>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</si>
  <si>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</si>
  <si>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</si>
  <si>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</si>
  <si>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</si>
  <si>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</si>
  <si>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</si>
  <si>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</si>
  <si>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</si>
  <si>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</si>
  <si>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</si>
  <si>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</si>
  <si>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</si>
  <si>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</si>
  <si>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</si>
  <si>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</si>
  <si>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</si>
  <si>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</si>
  <si>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</si>
  <si>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</si>
  <si>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</si>
  <si>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</si>
  <si>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</si>
  <si>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</si>
  <si>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</si>
  <si>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</si>
  <si>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</si>
  <si>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</si>
  <si>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</si>
  <si>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</si>
  <si>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</si>
  <si>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</si>
  <si>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</si>
  <si>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</si>
  <si>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</si>
  <si>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</si>
  <si>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</si>
  <si>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</si>
  <si>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</si>
  <si>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</si>
  <si>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</si>
  <si>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</si>
  <si>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</si>
  <si>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</si>
  <si>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</si>
  <si>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</si>
  <si>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</si>
  <si>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</si>
  <si>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</si>
  <si>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</si>
  <si>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</si>
  <si>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</si>
  <si>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</si>
  <si>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</si>
  <si>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</si>
  <si>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</si>
  <si>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</si>
  <si>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</si>
  <si>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</si>
  <si>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</si>
  <si>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</si>
  <si>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</si>
  <si>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</si>
  <si>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</si>
  <si>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</si>
  <si>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</si>
  <si>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</si>
  <si>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</si>
  <si>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</si>
  <si>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</si>
  <si>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</si>
  <si>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</si>
  <si>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</si>
  <si>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</si>
  <si>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</si>
  <si>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</si>
  <si>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</si>
  <si>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</si>
  <si>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</si>
  <si>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</si>
  <si>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</si>
  <si>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</si>
  <si>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</si>
  <si>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</si>
  <si>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</si>
  <si>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</si>
  <si>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</si>
  <si>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</si>
  <si>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</si>
  <si>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</si>
  <si>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</si>
  <si>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</si>
  <si>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</si>
  <si>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</si>
  <si>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</si>
  <si>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</si>
  <si>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</si>
  <si>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</si>
  <si>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</si>
  <si>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</si>
  <si>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</si>
  <si>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</si>
  <si>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</si>
  <si>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</si>
  <si>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</si>
  <si>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</si>
  <si>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</si>
  <si>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</si>
  <si>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</si>
  <si>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</si>
  <si>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</si>
  <si>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</si>
  <si>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</si>
  <si>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</si>
  <si>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</si>
  <si>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</si>
  <si>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</si>
  <si>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</si>
  <si>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</si>
  <si>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</si>
  <si>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</si>
  <si>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</si>
  <si>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</si>
  <si>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</si>
  <si>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</si>
  <si>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</si>
  <si>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</si>
  <si>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</si>
  <si>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</si>
  <si>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</si>
  <si>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</si>
  <si>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</si>
  <si>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</si>
  <si>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</si>
  <si>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</si>
  <si>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</si>
  <si>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</si>
  <si>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</si>
  <si>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</si>
  <si>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</si>
  <si>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</si>
  <si>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</si>
  <si>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</si>
  <si>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</si>
  <si>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</si>
  <si>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</si>
  <si>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</si>
  <si>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</si>
  <si>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</si>
  <si>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</si>
  <si>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</si>
  <si>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</si>
  <si>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</si>
  <si>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</si>
  <si>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</si>
  <si>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</si>
  <si>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</si>
  <si>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</si>
  <si>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</si>
  <si>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</si>
  <si>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</si>
  <si>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</si>
  <si>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</si>
  <si>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</si>
  <si>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</si>
  <si>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</si>
  <si>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</si>
  <si>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</si>
  <si>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</si>
  <si>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</si>
  <si>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</si>
  <si>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</si>
  <si>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</si>
  <si>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</si>
  <si>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</si>
  <si>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</si>
  <si>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</si>
  <si>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</si>
  <si>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</si>
  <si>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</si>
  <si>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</si>
  <si>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</si>
  <si>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</si>
  <si>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</si>
  <si>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</si>
  <si>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</si>
  <si>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</si>
  <si>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</si>
  <si>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</si>
  <si>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</si>
  <si>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</si>
  <si>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</si>
  <si>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</si>
  <si>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</si>
  <si>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</si>
  <si>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</si>
  <si>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</si>
  <si>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</si>
  <si>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</si>
  <si>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</si>
  <si>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</si>
  <si>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</si>
  <si>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</si>
  <si>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</si>
  <si>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</si>
  <si>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</si>
  <si>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</si>
  <si>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</si>
  <si>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</si>
  <si>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</si>
  <si>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</si>
  <si>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</si>
  <si>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</si>
  <si>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</si>
  <si>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</si>
  <si>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</si>
  <si>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</si>
  <si>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</si>
  <si>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</si>
  <si>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</si>
  <si>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</si>
  <si>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</si>
  <si>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</si>
  <si>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</si>
  <si>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</si>
  <si>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</si>
  <si>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</si>
  <si>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</si>
  <si>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</si>
  <si>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</si>
  <si>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</si>
  <si>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</si>
  <si>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</si>
  <si>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</si>
  <si>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</si>
  <si>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</si>
  <si>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</si>
  <si>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</si>
  <si>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</si>
  <si>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</si>
  <si>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</si>
  <si>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</si>
  <si>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</si>
  <si>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</si>
  <si>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</si>
  <si>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</si>
  <si>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</si>
  <si>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</si>
  <si>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</si>
  <si>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</si>
  <si>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</si>
  <si>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</si>
  <si>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</si>
  <si>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</si>
  <si>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</si>
  <si>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</si>
  <si>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</si>
  <si>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</si>
  <si>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</si>
  <si>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</si>
  <si>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</si>
  <si>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</si>
  <si>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</si>
  <si>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</si>
  <si>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</si>
  <si>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</si>
  <si>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</si>
  <si>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</si>
  <si>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</si>
  <si>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</si>
  <si>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</si>
  <si>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</si>
  <si>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</si>
  <si>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</si>
  <si>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</si>
  <si>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</si>
  <si>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</si>
  <si>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</si>
  <si>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</si>
  <si>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</si>
  <si>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</si>
  <si>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</si>
  <si>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</si>
  <si>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</si>
  <si>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</si>
  <si>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</si>
  <si>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</si>
  <si>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</si>
  <si>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</si>
  <si>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</si>
  <si>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</si>
  <si>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</si>
  <si>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</si>
  <si>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</si>
  <si>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</si>
  <si>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</si>
  <si>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</si>
  <si>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</si>
  <si>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</si>
  <si>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</si>
  <si>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</si>
  <si>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</si>
  <si>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</si>
  <si>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</si>
  <si>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</si>
  <si>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</si>
  <si>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</si>
  <si>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</si>
  <si>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</si>
  <si>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</si>
  <si>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</si>
  <si>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</si>
  <si>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</si>
  <si>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</si>
  <si>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</si>
  <si>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</si>
  <si>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</si>
  <si>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</si>
  <si>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</si>
  <si>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</si>
  <si>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</si>
  <si>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</si>
  <si>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</si>
  <si>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</si>
  <si>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</si>
  <si>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</si>
  <si>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</si>
  <si>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</si>
  <si>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</si>
  <si>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</si>
  <si>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</si>
  <si>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</si>
  <si>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</si>
  <si>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</si>
  <si>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</si>
  <si>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</si>
  <si>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</si>
  <si>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</si>
  <si>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</si>
  <si>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</si>
  <si>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</si>
  <si>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</si>
  <si>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</si>
  <si>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</si>
  <si>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</si>
  <si>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</si>
  <si>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</si>
  <si>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</si>
  <si>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</si>
  <si>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</si>
  <si>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</si>
  <si>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</si>
  <si>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</si>
  <si>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</si>
  <si>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</si>
  <si>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</si>
  <si>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</si>
  <si>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</si>
  <si>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</si>
  <si>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</si>
  <si>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</si>
  <si>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</si>
  <si>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</si>
  <si>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</si>
  <si>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</si>
  <si>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</si>
  <si>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</si>
  <si>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</si>
  <si>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</si>
  <si>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</si>
  <si>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</si>
  <si>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</si>
  <si>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</si>
  <si>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</si>
  <si>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</si>
  <si>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</si>
  <si>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</si>
  <si>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</si>
  <si>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</si>
  <si>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</si>
  <si>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</si>
  <si>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</si>
  <si>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</si>
  <si>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</si>
  <si>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</si>
  <si>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</si>
  <si>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</si>
  <si>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</si>
  <si>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</si>
  <si>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</si>
  <si>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</si>
  <si>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</si>
  <si>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</si>
  <si>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</si>
  <si>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</si>
  <si>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</si>
  <si>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</si>
  <si>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</si>
  <si>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</si>
  <si>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</si>
  <si>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</si>
  <si>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</si>
  <si>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</si>
  <si>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</si>
  <si>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</si>
  <si>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</si>
  <si>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</si>
  <si>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</si>
  <si>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</si>
  <si>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</si>
  <si>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</si>
  <si>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</si>
  <si>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</si>
  <si>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</si>
  <si>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</si>
  <si>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</si>
  <si>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</si>
  <si>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</si>
  <si>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</si>
  <si>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</si>
  <si>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</si>
  <si>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</si>
  <si>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</si>
  <si>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</si>
  <si>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</si>
  <si>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</si>
  <si>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</si>
  <si>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</si>
  <si>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</si>
  <si>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</si>
  <si>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</si>
  <si>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</si>
  <si>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</si>
  <si>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</si>
  <si>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</si>
  <si>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</si>
  <si>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</si>
  <si>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</si>
  <si>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</si>
  <si>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</si>
  <si>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</si>
  <si>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</si>
  <si>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</si>
  <si>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</si>
  <si>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</si>
  <si>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</si>
  <si>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</si>
  <si>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</si>
  <si>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</si>
  <si>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</si>
  <si>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</si>
  <si>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</si>
  <si>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</si>
  <si>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</si>
  <si>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</si>
  <si>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</si>
  <si>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</si>
  <si>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</si>
  <si>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</si>
  <si>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</si>
  <si>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</si>
  <si>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</si>
  <si>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</si>
  <si>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</si>
  <si>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</si>
  <si>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</si>
  <si>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</si>
  <si>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</si>
  <si>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</si>
  <si>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</si>
  <si>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</si>
  <si>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</si>
  <si>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</si>
  <si>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</si>
  <si>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</si>
  <si>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</si>
  <si>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</si>
  <si>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</si>
  <si>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</si>
  <si>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</si>
  <si>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</si>
  <si>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</si>
  <si>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</si>
  <si>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</si>
  <si>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</si>
  <si>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</si>
  <si>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</si>
  <si>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</si>
  <si>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</si>
  <si>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</si>
  <si>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</si>
  <si>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</si>
  <si>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</si>
  <si>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</si>
  <si>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</si>
  <si>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</si>
  <si>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</si>
  <si>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</si>
  <si>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</si>
  <si>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</si>
  <si>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</si>
  <si>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</si>
  <si>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</si>
  <si>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</si>
  <si>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</si>
  <si>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</si>
  <si>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</si>
  <si>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</si>
  <si>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</si>
  <si>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</si>
  <si>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</si>
  <si>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</si>
  <si>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</si>
  <si>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</si>
  <si>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</si>
  <si>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</si>
  <si>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</si>
  <si>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</si>
  <si>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</si>
  <si>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</si>
  <si>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</si>
  <si>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</si>
  <si>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</si>
  <si>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</si>
  <si>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</si>
  <si>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</si>
  <si>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</si>
  <si>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</si>
  <si>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</si>
  <si>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</si>
  <si>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</si>
  <si>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</si>
  <si>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</si>
  <si>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</si>
  <si>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</si>
  <si>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</si>
  <si>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</si>
  <si>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</si>
  <si>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</si>
  <si>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</si>
  <si>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</si>
  <si>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</si>
  <si>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</si>
  <si>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</si>
  <si>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</si>
  <si>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</si>
  <si>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</si>
  <si>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</si>
  <si>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</si>
  <si>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</si>
  <si>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</si>
  <si>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</si>
  <si>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</si>
  <si>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</si>
  <si>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</si>
  <si>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</si>
  <si>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</si>
  <si>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</si>
  <si>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</si>
  <si>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</si>
  <si>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</si>
  <si>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</si>
  <si>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</si>
  <si>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</si>
  <si>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</si>
  <si>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</si>
  <si>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</si>
  <si>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</si>
  <si>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</si>
  <si>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</si>
  <si>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</si>
  <si>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</si>
  <si>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</si>
  <si>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</si>
  <si>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</si>
  <si>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</si>
  <si>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</si>
  <si>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</si>
  <si>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</si>
  <si>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</si>
  <si>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</si>
  <si>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</si>
  <si>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</si>
  <si>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</si>
  <si>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</si>
  <si>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</si>
  <si>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</si>
  <si>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</si>
  <si>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</si>
  <si>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</si>
  <si>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</si>
  <si>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</si>
  <si>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</si>
  <si>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</si>
  <si>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</si>
  <si>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</si>
  <si>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</si>
  <si>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</si>
  <si>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</si>
  <si>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</si>
  <si>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</si>
  <si>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</si>
  <si>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</si>
  <si>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</si>
  <si>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</si>
  <si>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</si>
  <si>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</si>
  <si>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</si>
  <si>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</si>
  <si>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</si>
  <si>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</si>
  <si>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</si>
  <si>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</si>
  <si>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</si>
  <si>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</si>
  <si>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</si>
  <si>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</si>
  <si>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</si>
  <si>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</si>
  <si>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</si>
  <si>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</si>
  <si>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</si>
  <si>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</si>
  <si>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</si>
  <si>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</si>
  <si>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</si>
  <si>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</si>
  <si>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</si>
  <si>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</si>
  <si>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</si>
  <si>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</si>
  <si>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</si>
  <si>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</si>
  <si>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</si>
  <si>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</si>
  <si>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</si>
  <si>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</si>
  <si>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</si>
  <si>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</si>
  <si>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</si>
  <si>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</si>
  <si>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</si>
  <si>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</si>
  <si>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</si>
  <si>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</si>
  <si>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</si>
  <si>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</si>
  <si>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</si>
  <si>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</si>
  <si>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</si>
  <si>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</si>
  <si>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</si>
  <si>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</si>
  <si>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</si>
  <si>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</si>
  <si>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</si>
  <si>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</si>
  <si>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</si>
  <si>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</si>
  <si>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</si>
  <si>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</si>
  <si>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</si>
  <si>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</si>
  <si>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</si>
  <si>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</si>
  <si>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</si>
  <si>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</si>
  <si>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</si>
  <si>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</si>
  <si>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</si>
  <si>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</si>
  <si>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</si>
  <si>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</si>
  <si>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</si>
  <si>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</si>
  <si>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</si>
  <si>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</si>
  <si>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</si>
  <si>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</si>
  <si>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</si>
  <si>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</si>
  <si>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</si>
  <si>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</si>
  <si>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</si>
  <si>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</si>
  <si>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</si>
  <si>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</si>
  <si>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</si>
  <si>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</si>
  <si>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</si>
  <si>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</si>
  <si>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</si>
  <si>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</si>
  <si>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</si>
  <si>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</si>
  <si>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</si>
  <si>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</si>
  <si>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</si>
  <si>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</si>
  <si>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</si>
  <si>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</si>
  <si>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</si>
  <si>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</si>
  <si>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</si>
  <si>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</si>
  <si>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</si>
  <si>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</si>
  <si>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</si>
  <si>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</si>
  <si>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</si>
  <si>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</si>
  <si>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</si>
  <si>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</si>
  <si>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</si>
  <si>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</si>
  <si>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</si>
  <si>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</si>
  <si>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</si>
  <si>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</si>
  <si>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</si>
  <si>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</si>
  <si>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</si>
  <si>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</si>
  <si>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</si>
  <si>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</si>
  <si>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</si>
  <si>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</si>
  <si>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</si>
  <si>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</si>
  <si>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</si>
  <si>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</si>
  <si>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</si>
  <si>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</si>
  <si>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</si>
  <si>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</si>
  <si>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</si>
  <si>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</si>
  <si>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</si>
  <si>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</si>
  <si>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</si>
  <si>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</si>
  <si>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</si>
  <si>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</si>
  <si>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</si>
  <si>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</si>
  <si>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</si>
  <si>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</si>
  <si>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</si>
  <si>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</si>
  <si>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</si>
  <si>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</si>
  <si>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</si>
  <si>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</si>
  <si>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</si>
  <si>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</si>
  <si>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</si>
  <si>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</si>
  <si>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</si>
  <si>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</si>
  <si>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</si>
  <si>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</si>
  <si>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</si>
  <si>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</si>
  <si>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</si>
  <si>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</si>
  <si>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</si>
  <si>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</si>
  <si>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</si>
  <si>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</si>
  <si>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</si>
  <si>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</si>
  <si>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</si>
  <si>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</si>
  <si>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</si>
  <si>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</si>
  <si>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</si>
  <si>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</si>
  <si>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</si>
  <si>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</si>
  <si>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</si>
  <si>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</si>
  <si>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</si>
  <si>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</si>
  <si>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</si>
  <si>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</si>
  <si>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</si>
  <si>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</si>
  <si>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</si>
  <si>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</si>
  <si>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</si>
  <si>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</si>
  <si>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</si>
  <si>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</si>
  <si>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</si>
  <si>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</si>
  <si>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</si>
  <si>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</si>
  <si>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</si>
  <si>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</si>
  <si>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</si>
  <si>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</si>
  <si>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</si>
  <si>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</si>
  <si>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</si>
  <si>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</si>
  <si>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</si>
  <si>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</si>
  <si>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</si>
  <si>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</si>
  <si>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</si>
  <si>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</si>
  <si>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</si>
  <si>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</si>
  <si>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</si>
  <si>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</si>
  <si>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</si>
  <si>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</si>
  <si>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</si>
  <si>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</si>
  <si>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</si>
  <si>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</si>
  <si>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</si>
  <si>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</si>
  <si>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</si>
  <si>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</si>
  <si>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</si>
  <si>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</si>
  <si>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</si>
  <si>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</si>
  <si>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</si>
  <si>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</si>
  <si>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</si>
  <si>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</si>
  <si>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</si>
  <si>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</si>
  <si>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</si>
  <si>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</si>
  <si>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</si>
  <si>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</si>
  <si>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</si>
  <si>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</si>
  <si>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</si>
  <si>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</si>
  <si>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</si>
  <si>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</si>
  <si>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</si>
  <si>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</si>
  <si>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</si>
  <si>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</si>
  <si>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</si>
  <si>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</si>
  <si>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</si>
  <si>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</si>
  <si>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</si>
  <si>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</si>
  <si>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</si>
  <si>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</si>
  <si>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</si>
  <si>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</si>
  <si>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</si>
  <si>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</si>
  <si>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</si>
  <si>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</si>
  <si>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</si>
  <si>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</si>
  <si>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</si>
  <si>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</si>
  <si>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</si>
  <si>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</si>
  <si>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</si>
  <si>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</si>
  <si>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</si>
  <si>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</si>
  <si>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</si>
  <si>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</si>
  <si>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</si>
  <si>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</si>
  <si>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</si>
  <si>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</si>
  <si>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</si>
  <si>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</si>
  <si>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</si>
  <si>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</si>
  <si>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</si>
  <si>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</si>
  <si>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</si>
  <si>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</si>
  <si>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</si>
  <si>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</si>
  <si>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</si>
  <si>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</si>
  <si>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</si>
  <si>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</si>
  <si>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</si>
  <si>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</si>
  <si>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</si>
  <si>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</si>
  <si>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</si>
  <si>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</si>
  <si>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</si>
  <si>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</si>
  <si>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</si>
  <si>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</si>
  <si>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</si>
  <si>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</si>
  <si>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</si>
  <si>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</si>
  <si>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</si>
  <si>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</si>
  <si>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</si>
  <si>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</si>
  <si>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</si>
  <si>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</si>
  <si>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</si>
  <si>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</si>
  <si>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</si>
  <si>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</si>
  <si>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</si>
  <si>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</si>
  <si>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</si>
  <si>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</si>
  <si>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</si>
  <si>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</si>
  <si>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</si>
  <si>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</si>
  <si>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</si>
  <si>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</si>
  <si>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</si>
  <si>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</si>
  <si>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</si>
  <si>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</si>
  <si>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</si>
  <si>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</si>
  <si>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</si>
  <si>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</si>
  <si>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</si>
  <si>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</si>
  <si>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</si>
  <si>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</si>
  <si>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</si>
  <si>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</si>
  <si>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</si>
  <si>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</si>
  <si>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</si>
  <si>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</si>
  <si>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</si>
  <si>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</si>
  <si>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</si>
  <si>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</si>
  <si>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</si>
  <si>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</si>
  <si>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</si>
  <si>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</si>
  <si>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</si>
  <si>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</si>
  <si>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</si>
  <si>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</si>
  <si>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</si>
  <si>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</si>
  <si>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</si>
  <si>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</si>
  <si>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</si>
  <si>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</si>
  <si>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</si>
  <si>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</si>
  <si>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</si>
  <si>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</si>
  <si>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</si>
  <si>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</si>
  <si>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</si>
  <si>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</si>
  <si>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</si>
  <si>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</si>
  <si>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</si>
  <si>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</si>
  <si>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</si>
  <si>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</si>
  <si>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</si>
  <si>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</si>
  <si>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</si>
  <si>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</si>
  <si>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</si>
  <si>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</si>
  <si>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</si>
  <si>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</si>
  <si>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</si>
  <si>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</si>
  <si>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</si>
  <si>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</si>
  <si>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</si>
  <si>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</si>
  <si>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</si>
  <si>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</si>
  <si>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</si>
  <si>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</si>
  <si>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</si>
  <si>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</si>
  <si>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</si>
  <si>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</si>
  <si>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</si>
  <si>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</si>
  <si>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</si>
  <si>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</si>
  <si>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</si>
  <si>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</si>
  <si>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</si>
  <si>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</si>
  <si>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</si>
  <si>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</si>
  <si>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</si>
  <si>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</si>
  <si>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</si>
  <si>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</si>
  <si>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</si>
  <si>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</si>
  <si>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</si>
  <si>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</si>
  <si>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</si>
  <si>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</si>
  <si>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</si>
  <si>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</si>
  <si>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</si>
  <si>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</si>
  <si>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</si>
  <si>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</si>
  <si>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</si>
  <si>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</si>
  <si>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</si>
  <si>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</si>
  <si>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</si>
  <si>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</si>
  <si>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</si>
  <si>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</si>
  <si>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</si>
  <si>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</si>
  <si>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</si>
  <si>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</si>
  <si>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</si>
  <si>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</si>
  <si>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</si>
  <si>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</si>
  <si>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</si>
  <si>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</si>
  <si>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</si>
  <si>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</si>
  <si>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</si>
  <si>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</si>
  <si>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</si>
  <si>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</si>
  <si>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</si>
  <si>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</si>
  <si>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</si>
  <si>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</si>
  <si>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</si>
  <si>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</si>
  <si>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</si>
  <si>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</si>
  <si>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</si>
  <si>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</si>
  <si>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</si>
  <si>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</si>
  <si>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</si>
  <si>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</si>
  <si>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</si>
  <si>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</si>
  <si>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</si>
  <si>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</si>
  <si>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</si>
  <si>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</si>
  <si>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</si>
  <si>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</si>
  <si>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</si>
  <si>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</si>
  <si>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</si>
  <si>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</si>
  <si>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</si>
  <si>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</si>
  <si>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</si>
  <si>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</si>
  <si>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</si>
  <si>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</si>
  <si>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</si>
  <si>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</si>
  <si>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</si>
  <si>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</si>
  <si>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</si>
  <si>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</si>
  <si>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</si>
  <si>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</si>
  <si>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</si>
  <si>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</si>
  <si>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</si>
  <si>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</si>
  <si>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</si>
  <si>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</si>
  <si>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</si>
  <si>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</si>
  <si>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</si>
  <si>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</si>
  <si>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</si>
  <si>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</si>
  <si>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</si>
  <si>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</si>
  <si>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</si>
  <si>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</si>
  <si>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</si>
  <si>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</si>
  <si>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</si>
  <si>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</si>
  <si>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</si>
  <si>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</si>
  <si>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</si>
  <si>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</si>
  <si>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</si>
  <si>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</si>
  <si>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</si>
  <si>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</si>
  <si>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</si>
  <si>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</si>
  <si>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</si>
  <si>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</si>
  <si>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</si>
  <si>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</si>
  <si>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</si>
  <si>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</si>
  <si>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</si>
  <si>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</si>
  <si>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</si>
  <si>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</si>
  <si>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</si>
  <si>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</si>
  <si>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</si>
  <si>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</si>
  <si>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</si>
  <si>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</si>
  <si>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</si>
  <si>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</si>
  <si>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</si>
  <si>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</si>
  <si>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</si>
  <si>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</si>
  <si>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</si>
  <si>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</si>
  <si>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</si>
  <si>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</si>
  <si>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</si>
  <si>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</si>
  <si>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</si>
  <si>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</si>
  <si>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</si>
  <si>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</si>
  <si>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</si>
  <si>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</si>
  <si>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</si>
  <si>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</si>
  <si>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</si>
  <si>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</si>
  <si>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</si>
  <si>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</si>
  <si>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</si>
  <si>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</si>
  <si>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</si>
  <si>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</si>
  <si>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</si>
  <si>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</si>
  <si>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</si>
  <si>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</si>
  <si>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</si>
  <si>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</si>
  <si>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</si>
  <si>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</si>
  <si>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</si>
  <si>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</si>
  <si>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</si>
  <si>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</si>
  <si>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</si>
  <si>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</si>
  <si>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</si>
  <si>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</si>
  <si>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</si>
  <si>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</si>
  <si>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</si>
  <si>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</si>
  <si>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</si>
  <si>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</si>
  <si>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</si>
  <si>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</si>
  <si>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</si>
  <si>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</si>
  <si>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</si>
  <si>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</si>
  <si>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</si>
  <si>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</si>
  <si>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</si>
  <si>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</si>
  <si>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</si>
  <si>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</si>
  <si>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</si>
  <si>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</si>
  <si>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</si>
  <si>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</si>
  <si>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</si>
  <si>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</si>
  <si>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</si>
  <si>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</si>
  <si>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</si>
  <si>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</si>
  <si>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</si>
  <si>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</si>
  <si>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</si>
  <si>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</si>
  <si>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</si>
  <si>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</si>
  <si>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</si>
  <si>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</si>
  <si>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</si>
  <si>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</si>
  <si>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</si>
  <si>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</si>
  <si>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</si>
  <si>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</si>
  <si>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</si>
  <si>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</si>
  <si>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</si>
  <si>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</si>
  <si>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</si>
  <si>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</si>
  <si>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</si>
  <si>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</si>
  <si>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</si>
  <si>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</si>
  <si>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</si>
  <si>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</si>
  <si>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</si>
  <si>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</si>
  <si>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</si>
  <si>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</si>
  <si>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</si>
  <si>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</si>
  <si>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</si>
  <si>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</si>
  <si>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</si>
  <si>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</si>
  <si>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</si>
  <si>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</si>
  <si>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</si>
  <si>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</si>
  <si>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</si>
  <si>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</si>
  <si>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</si>
  <si>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</si>
  <si>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</si>
  <si>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</si>
  <si>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</si>
  <si>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</si>
  <si>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</si>
  <si>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</si>
  <si>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</si>
  <si>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</si>
  <si>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</si>
  <si>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</si>
  <si>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</si>
  <si>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</si>
  <si>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</si>
  <si>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</si>
  <si>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</si>
  <si>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</si>
  <si>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</si>
  <si>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</si>
  <si>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</si>
  <si>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</si>
  <si>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</si>
  <si>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</si>
  <si>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</si>
  <si>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</si>
  <si>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</si>
  <si>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</si>
  <si>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</si>
  <si>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</si>
  <si>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</si>
  <si>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</si>
  <si>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</si>
  <si>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</si>
  <si>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</si>
  <si>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</si>
  <si>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</si>
  <si>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</si>
  <si>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</si>
  <si>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</si>
  <si>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</si>
  <si>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</si>
  <si>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</si>
  <si>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</si>
  <si>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</si>
  <si>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</si>
  <si>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</si>
  <si>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</si>
  <si>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</si>
  <si>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</si>
  <si>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</si>
  <si>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</si>
  <si>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</si>
  <si>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</si>
  <si>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</si>
  <si>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</si>
  <si>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</si>
  <si>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</si>
  <si>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</si>
  <si>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</si>
  <si>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</si>
  <si>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</si>
  <si>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</si>
  <si>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</si>
  <si>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</si>
  <si>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</si>
  <si>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</si>
  <si>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</si>
  <si>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</si>
  <si>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</si>
  <si>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</si>
  <si>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</si>
  <si>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</si>
  <si>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</si>
  <si>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</si>
  <si>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</si>
  <si>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</si>
  <si>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</si>
  <si>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</si>
  <si>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</si>
  <si>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</si>
  <si>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</si>
  <si>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</si>
  <si>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</si>
  <si>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</si>
  <si>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</si>
  <si>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</si>
  <si>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</si>
  <si>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</si>
  <si>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</si>
  <si>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</si>
  <si>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</si>
  <si>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</si>
  <si>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</si>
  <si>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</si>
  <si>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</si>
  <si>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</si>
  <si>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</si>
  <si>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</si>
  <si>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</si>
  <si>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</si>
  <si>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</si>
  <si>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</si>
  <si>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</si>
  <si>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</si>
  <si>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</si>
  <si>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</si>
  <si>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</si>
  <si>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</si>
  <si>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</si>
  <si>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</si>
  <si>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</si>
  <si>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</si>
  <si>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</si>
  <si>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</si>
  <si>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</si>
  <si>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</si>
  <si>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</si>
  <si>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</si>
  <si>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</si>
  <si>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</si>
  <si>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</si>
  <si>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</si>
  <si>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</si>
  <si>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</si>
  <si>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</si>
  <si>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</si>
  <si>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</si>
  <si>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</si>
  <si>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</si>
  <si>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</si>
  <si>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</si>
  <si>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</si>
  <si>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</si>
  <si>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</si>
  <si>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</si>
  <si>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</si>
  <si>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</si>
  <si>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</si>
  <si>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</si>
  <si>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</si>
  <si>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</si>
  <si>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</si>
  <si>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</si>
  <si>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</si>
  <si>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</si>
  <si>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</si>
  <si>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</si>
  <si>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</si>
  <si>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</si>
  <si>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</si>
  <si>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</si>
  <si>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</si>
  <si>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</si>
  <si>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</si>
  <si>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</si>
  <si>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</si>
  <si>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</si>
  <si>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</si>
  <si>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</si>
  <si>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</si>
  <si>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</si>
  <si>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</si>
  <si>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</si>
  <si>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</si>
  <si>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</si>
  <si>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</si>
  <si>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</si>
  <si>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</si>
  <si>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</si>
  <si>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</si>
  <si>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</si>
  <si>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</si>
  <si>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</si>
  <si>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</si>
  <si>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</si>
  <si>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</si>
  <si>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</si>
  <si>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</si>
  <si>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</si>
  <si>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</si>
  <si>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</si>
  <si>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</si>
  <si>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</si>
  <si>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</si>
  <si>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</si>
  <si>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</si>
  <si>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</si>
  <si>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</si>
  <si>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</si>
  <si>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</si>
  <si>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</si>
  <si>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</si>
  <si>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</si>
  <si>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</si>
  <si>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</si>
  <si>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</si>
  <si>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</si>
  <si>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</si>
  <si>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</si>
  <si>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</si>
  <si>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</si>
  <si>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</si>
  <si>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</si>
  <si>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</si>
  <si>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</si>
  <si>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</si>
  <si>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</si>
  <si>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</si>
  <si>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</si>
  <si>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</si>
  <si>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</si>
  <si>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</si>
  <si>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</si>
  <si>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</si>
  <si>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</si>
  <si>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</si>
  <si>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</si>
  <si>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</si>
  <si>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</si>
  <si>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</si>
  <si>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</si>
  <si>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</si>
  <si>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</si>
  <si>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</si>
  <si>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</si>
  <si>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</si>
  <si>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</si>
  <si>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</si>
  <si>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</si>
  <si>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</si>
  <si>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</si>
  <si>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</si>
  <si>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</si>
  <si>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</si>
  <si>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</si>
  <si>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</si>
  <si>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</si>
  <si>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</si>
  <si>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</si>
  <si>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</si>
  <si>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</si>
  <si>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</si>
  <si>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</si>
  <si>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</si>
  <si>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</si>
  <si>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</si>
  <si>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</si>
  <si>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</si>
  <si>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</si>
  <si>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</si>
  <si>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</si>
  <si>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</si>
  <si>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</si>
  <si>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</si>
  <si>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</si>
  <si>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</si>
  <si>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</si>
  <si>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</si>
  <si>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</si>
  <si>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</si>
  <si>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</si>
  <si>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</si>
  <si>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</si>
  <si>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</si>
  <si>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</si>
  <si>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</si>
  <si>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</si>
  <si>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</si>
  <si>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</si>
  <si>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</si>
  <si>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</si>
  <si>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</si>
  <si>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</si>
  <si>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</si>
  <si>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</si>
  <si>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</si>
  <si>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</si>
  <si>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</si>
  <si>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</si>
  <si>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</si>
  <si>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</si>
  <si>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</si>
  <si>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</si>
  <si>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</si>
  <si>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</si>
  <si>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</si>
  <si>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</si>
  <si>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</si>
  <si>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</si>
  <si>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</si>
  <si>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</si>
  <si>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</si>
  <si>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</si>
  <si>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</si>
  <si>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</si>
  <si>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</si>
  <si>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</si>
  <si>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</si>
  <si>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</si>
  <si>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</si>
  <si>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</si>
  <si>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</si>
  <si>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</si>
  <si>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</si>
  <si>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</si>
  <si>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</si>
  <si>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</si>
  <si>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</si>
  <si>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</si>
  <si>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</si>
  <si>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</si>
  <si>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</si>
  <si>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</si>
  <si>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</si>
  <si>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</si>
  <si>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</si>
  <si>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</si>
  <si>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</si>
  <si>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</si>
  <si>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</si>
  <si>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</si>
  <si>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</si>
  <si>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</si>
  <si>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</si>
  <si>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</si>
  <si>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</si>
  <si>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</si>
  <si>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</si>
  <si>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</si>
  <si>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</si>
  <si>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</si>
  <si>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</si>
  <si>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</si>
  <si>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</si>
  <si>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</si>
  <si>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</si>
  <si>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</si>
  <si>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</si>
  <si>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</si>
  <si>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</si>
  <si>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</si>
  <si>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</si>
  <si>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</si>
  <si>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</si>
  <si>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</si>
  <si>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</si>
  <si>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</si>
  <si>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</si>
  <si>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</si>
  <si>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</si>
  <si>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</si>
  <si>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</si>
  <si>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</si>
  <si>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</si>
  <si>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</si>
  <si>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</si>
  <si>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</si>
  <si>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</si>
  <si>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</si>
  <si>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</si>
  <si>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</si>
  <si>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</si>
  <si>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</si>
  <si>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</si>
  <si>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</si>
  <si>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</si>
  <si>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</si>
  <si>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</si>
  <si>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</si>
  <si>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</si>
  <si>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</si>
  <si>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</si>
  <si>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</si>
  <si>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</si>
  <si>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</si>
  <si>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</si>
  <si>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</si>
  <si>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</si>
  <si>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</si>
  <si>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</si>
  <si>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</si>
  <si>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</si>
  <si>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</si>
  <si>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</si>
  <si>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</si>
  <si>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</si>
  <si>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</si>
  <si>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</si>
  <si>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</si>
  <si>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</si>
  <si>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</si>
  <si>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</si>
  <si>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</si>
  <si>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</si>
  <si>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</si>
  <si>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</si>
  <si>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</si>
  <si>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</si>
  <si>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</si>
  <si>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</si>
  <si>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</si>
  <si>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</si>
  <si>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</si>
  <si>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</si>
  <si>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</si>
  <si>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</si>
  <si>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</si>
  <si>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</si>
  <si>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</si>
  <si>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</si>
  <si>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</si>
  <si>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</si>
  <si>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</si>
  <si>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</si>
  <si>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</si>
  <si>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</si>
  <si>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</si>
  <si>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</si>
  <si>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</si>
  <si>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</si>
  <si>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</si>
  <si>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</si>
  <si>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</si>
  <si>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</si>
  <si>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</si>
  <si>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</si>
  <si>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</si>
  <si>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</si>
  <si>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</si>
  <si>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</si>
  <si>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</si>
  <si>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</si>
  <si>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</si>
  <si>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</si>
  <si>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</si>
  <si>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</si>
  <si>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</si>
  <si>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</si>
  <si>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</si>
  <si>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</si>
  <si>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</si>
  <si>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</si>
  <si>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</si>
  <si>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</si>
  <si>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</si>
  <si>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</si>
  <si>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</si>
  <si>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</si>
  <si>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</si>
  <si>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</si>
  <si>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</si>
  <si>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</si>
  <si>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</si>
  <si>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</si>
  <si>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</si>
  <si>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</si>
  <si>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</si>
  <si>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</si>
  <si>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</si>
  <si>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</si>
  <si>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</si>
  <si>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</si>
  <si>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</si>
  <si>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</si>
  <si>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</si>
  <si>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</si>
  <si>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</si>
  <si>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</si>
  <si>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</si>
  <si>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</si>
  <si>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</si>
  <si>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</si>
  <si>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</si>
  <si>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</si>
  <si>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</si>
  <si>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</si>
  <si>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</si>
  <si>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</si>
  <si>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</si>
  <si>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</si>
  <si>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</si>
  <si>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</si>
  <si>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</si>
  <si>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</si>
  <si>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</si>
  <si>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</si>
  <si>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</si>
  <si>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</si>
  <si>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</si>
  <si>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</si>
  <si>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</si>
  <si>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</si>
  <si>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</si>
  <si>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</si>
  <si>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</si>
  <si>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</si>
  <si>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</si>
  <si>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</si>
  <si>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</si>
  <si>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</si>
  <si>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</si>
  <si>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</si>
  <si>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</si>
  <si>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</si>
  <si>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</si>
  <si>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</si>
  <si>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</si>
  <si>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</si>
  <si>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</si>
  <si>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</si>
  <si>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</si>
  <si>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</si>
  <si>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</si>
  <si>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</si>
  <si>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</si>
  <si>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</si>
  <si>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</si>
  <si>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</si>
  <si>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</si>
  <si>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</si>
  <si>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</si>
  <si>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</si>
  <si>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</si>
  <si>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</si>
  <si>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</si>
  <si>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</si>
  <si>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</si>
  <si>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</si>
  <si>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</si>
  <si>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</si>
  <si>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</si>
  <si>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</si>
  <si>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</si>
  <si>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</si>
  <si>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</si>
  <si>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</si>
  <si>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</si>
  <si>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</si>
  <si>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</si>
  <si>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</si>
  <si>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</si>
  <si>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</si>
  <si>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</si>
  <si>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</si>
  <si>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</si>
  <si>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</si>
  <si>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</si>
  <si>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</si>
  <si>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</si>
  <si>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</si>
  <si>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</si>
  <si>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</si>
  <si>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</si>
  <si>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</si>
  <si>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</si>
  <si>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</si>
  <si>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</si>
  <si>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</si>
  <si>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</si>
  <si>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</si>
  <si>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</si>
  <si>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</si>
  <si>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</si>
  <si>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</si>
  <si>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</si>
  <si>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</si>
  <si>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</si>
  <si>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</si>
  <si>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</si>
  <si>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</si>
  <si>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</si>
  <si>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</si>
  <si>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</si>
  <si>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</si>
  <si>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</si>
  <si>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</si>
  <si>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</si>
  <si>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</si>
  <si>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</si>
  <si>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</si>
  <si>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</si>
  <si>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</si>
  <si>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</si>
  <si>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</si>
  <si>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</si>
  <si>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</si>
  <si>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</si>
  <si>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</si>
  <si>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</si>
  <si>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</si>
  <si>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</si>
  <si>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</si>
  <si>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</si>
  <si>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</si>
  <si>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</si>
  <si>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</si>
  <si>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</si>
  <si>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</si>
  <si>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</si>
  <si>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</si>
  <si>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</si>
  <si>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</si>
  <si>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</si>
  <si>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</si>
  <si>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</si>
  <si>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</si>
  <si>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</si>
  <si>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</si>
  <si>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</si>
  <si>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</si>
  <si>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</si>
  <si>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</si>
  <si>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</si>
  <si>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</si>
  <si>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</si>
  <si>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</si>
  <si>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</si>
  <si>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</si>
  <si>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</si>
  <si>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</si>
  <si>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</si>
  <si>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</si>
  <si>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</si>
  <si>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</si>
  <si>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</si>
  <si>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</si>
  <si>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</si>
  <si>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</si>
  <si>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</si>
  <si>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</si>
  <si>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</si>
  <si>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</si>
  <si>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</si>
  <si>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</si>
  <si>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</si>
  <si>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</si>
  <si>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</si>
  <si>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</si>
  <si>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</si>
  <si>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</si>
  <si>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</si>
  <si>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</si>
  <si>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</si>
  <si>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</si>
  <si>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</si>
  <si>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</si>
  <si>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</si>
  <si>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</si>
  <si>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</si>
  <si>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</si>
  <si>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</si>
  <si>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</si>
  <si>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</si>
  <si>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</si>
  <si>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</si>
  <si>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</si>
  <si>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</si>
  <si>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</si>
  <si>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</si>
  <si>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</si>
  <si>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</si>
  <si>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</si>
  <si>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</si>
  <si>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</si>
  <si>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</si>
  <si>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</si>
  <si>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</si>
  <si>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</si>
  <si>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</si>
  <si>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</si>
  <si>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</si>
  <si>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</si>
  <si>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</si>
  <si>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</si>
  <si>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</si>
  <si>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</si>
  <si>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</si>
  <si>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</si>
  <si>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</si>
  <si>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</si>
  <si>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</si>
  <si>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</si>
  <si>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</si>
  <si>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</si>
  <si>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</si>
  <si>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</si>
  <si>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</si>
  <si>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</si>
  <si>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</si>
  <si>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</si>
  <si>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</si>
  <si>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</si>
  <si>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</si>
  <si>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</si>
  <si>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</si>
  <si>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</si>
  <si>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</si>
  <si>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</si>
  <si>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</si>
  <si>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</si>
  <si>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</si>
  <si>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</si>
  <si>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</si>
  <si>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</si>
  <si>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</si>
  <si>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</si>
  <si>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</si>
  <si>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</si>
  <si>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</si>
  <si>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</si>
  <si>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</si>
  <si>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</si>
  <si>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</si>
  <si>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</si>
  <si>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</si>
  <si>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</si>
  <si>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</si>
  <si>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</si>
  <si>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</si>
  <si>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</si>
  <si>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</si>
  <si>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</si>
  <si>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</si>
  <si>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</si>
  <si>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</si>
  <si>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</si>
  <si>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</si>
  <si>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</si>
  <si>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</si>
  <si>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</si>
  <si>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</si>
  <si>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</si>
  <si>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</si>
  <si>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</si>
  <si>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</si>
  <si>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</si>
  <si>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</si>
  <si>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</si>
  <si>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</si>
  <si>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</si>
  <si>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</si>
  <si>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</si>
  <si>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</si>
  <si>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</si>
  <si>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</si>
  <si>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</si>
  <si>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</si>
  <si>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</si>
  <si>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</si>
  <si>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</si>
  <si>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</si>
  <si>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</si>
  <si>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</si>
  <si>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</si>
  <si>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</si>
  <si>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</si>
  <si>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</si>
  <si>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</si>
  <si>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</si>
  <si>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</si>
  <si>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</si>
  <si>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</si>
  <si>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</si>
  <si>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</si>
  <si>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</si>
  <si>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</si>
  <si>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</si>
  <si>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</si>
  <si>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</si>
  <si>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</si>
  <si>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</si>
  <si>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</si>
  <si>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</si>
  <si>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</si>
  <si>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</si>
  <si>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</si>
  <si>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</si>
  <si>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</si>
  <si>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</si>
  <si>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</si>
  <si>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</si>
  <si>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</si>
  <si>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</si>
  <si>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</si>
  <si>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</si>
  <si>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</si>
  <si>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</si>
  <si>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</si>
  <si>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</si>
  <si>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</si>
  <si>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</si>
  <si>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</si>
  <si>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</si>
  <si>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</si>
  <si>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</si>
  <si>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</si>
  <si>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</si>
  <si>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</si>
  <si>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</si>
  <si>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</si>
  <si>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</si>
  <si>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</si>
  <si>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</si>
  <si>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</si>
  <si>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</si>
  <si>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</si>
  <si>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</si>
  <si>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</si>
  <si>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</si>
  <si>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</si>
  <si>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</si>
  <si>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</si>
  <si>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</si>
  <si>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</si>
  <si>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</si>
  <si>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</si>
  <si>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</si>
  <si>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</si>
  <si>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</si>
  <si>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</si>
  <si>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</si>
  <si>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</si>
  <si>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</si>
  <si>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</si>
  <si>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</si>
  <si>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</si>
  <si>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</si>
  <si>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</si>
  <si>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</si>
  <si>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</si>
  <si>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</si>
  <si>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</si>
  <si>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</si>
  <si>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</si>
  <si>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</si>
  <si>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</si>
  <si>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</si>
  <si>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</si>
  <si>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</si>
  <si>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</si>
  <si>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</si>
  <si>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</si>
  <si>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</si>
  <si>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</si>
  <si>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</si>
  <si>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</si>
  <si>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</si>
  <si>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</si>
  <si>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</si>
  <si>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</si>
  <si>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</si>
  <si>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</si>
  <si>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</si>
  <si>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</si>
  <si>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</si>
  <si>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</si>
  <si>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</si>
  <si>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</si>
  <si>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</si>
  <si>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</si>
  <si>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</si>
  <si>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</si>
  <si>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</si>
  <si>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</si>
  <si>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</si>
  <si>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</si>
  <si>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</si>
  <si>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</si>
  <si>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</si>
  <si>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</si>
  <si>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</si>
  <si>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</si>
  <si>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</si>
  <si>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</si>
  <si>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</si>
  <si>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</si>
  <si>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</si>
  <si>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</si>
  <si>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</si>
  <si>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</si>
  <si>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</si>
  <si>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</si>
  <si>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</si>
  <si>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</si>
  <si>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</si>
  <si>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</si>
  <si>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</si>
  <si>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</si>
  <si>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</si>
  <si>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</si>
  <si>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</si>
  <si>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</si>
  <si>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</si>
  <si>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</si>
  <si>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</si>
  <si>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</si>
  <si>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</si>
  <si>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</si>
  <si>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</si>
  <si>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</si>
  <si>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</si>
  <si>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</si>
  <si>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</si>
  <si>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</si>
  <si>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</si>
  <si>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</si>
  <si>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</si>
  <si>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</si>
  <si>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</si>
  <si>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</si>
  <si>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</si>
  <si>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</si>
  <si>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</si>
  <si>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</si>
  <si>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</si>
  <si>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</si>
  <si>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</si>
  <si>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</si>
  <si>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</si>
  <si>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</si>
  <si>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</si>
  <si>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</si>
  <si>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</si>
  <si>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</si>
  <si>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</si>
  <si>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</si>
  <si>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</si>
  <si>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</si>
  <si>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</si>
  <si>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</si>
  <si>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</si>
  <si>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</si>
  <si>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</si>
  <si>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</si>
  <si>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</si>
  <si>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</si>
  <si>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</si>
  <si>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</si>
  <si>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</si>
  <si>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</si>
  <si>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</si>
  <si>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</si>
  <si>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</si>
  <si>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</si>
  <si>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</si>
  <si>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</si>
  <si>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</si>
  <si>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</si>
  <si>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</si>
  <si>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</si>
  <si>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</si>
  <si>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</si>
  <si>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</si>
  <si>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</si>
  <si>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</si>
  <si>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</si>
  <si>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</si>
  <si>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</si>
  <si>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</si>
  <si>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</si>
  <si>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</si>
  <si>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</si>
  <si>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</si>
  <si>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</si>
  <si>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</si>
  <si>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</si>
  <si>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</si>
  <si>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</si>
  <si>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</si>
  <si>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</si>
  <si>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</si>
  <si>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</si>
  <si>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</si>
  <si>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</si>
  <si>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</si>
  <si>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</si>
  <si>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</si>
  <si>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</si>
  <si>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</si>
  <si>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</si>
  <si>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</si>
  <si>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</si>
  <si>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</si>
  <si>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</si>
  <si>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</si>
  <si>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</si>
  <si>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</si>
  <si>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</si>
  <si>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</si>
  <si>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</si>
  <si>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</si>
  <si>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</si>
  <si>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</si>
  <si>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</si>
  <si>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</si>
  <si>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</si>
  <si>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</si>
  <si>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</si>
  <si>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</si>
  <si>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</si>
  <si>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</si>
  <si>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</si>
  <si>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</si>
  <si>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</si>
  <si>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</si>
  <si>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</si>
  <si>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</si>
  <si>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</si>
  <si>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</si>
  <si>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</si>
  <si>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</si>
  <si>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</si>
  <si>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</si>
  <si>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</si>
  <si>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</si>
  <si>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</si>
  <si>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</si>
  <si>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</si>
  <si>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</si>
  <si>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</si>
  <si>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</si>
  <si>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</si>
  <si>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</si>
  <si>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</si>
  <si>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</si>
  <si>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</si>
  <si>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</si>
  <si>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</si>
  <si>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</si>
  <si>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</si>
  <si>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</si>
  <si>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</si>
  <si>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</si>
  <si>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</si>
  <si>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</si>
  <si>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</si>
  <si>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</si>
  <si>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</si>
  <si>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</si>
  <si>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</si>
  <si>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</si>
  <si>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</si>
  <si>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</si>
  <si>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</si>
  <si>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</si>
  <si>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</si>
  <si>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</si>
  <si>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</si>
  <si>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</si>
  <si>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</si>
  <si>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</si>
  <si>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</si>
  <si>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</si>
  <si>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</si>
  <si>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</si>
  <si>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</si>
  <si>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</si>
  <si>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</si>
  <si>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</si>
  <si>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</si>
  <si>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</si>
  <si>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</si>
  <si>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</si>
  <si>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</si>
  <si>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</si>
  <si>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</si>
  <si>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</si>
  <si>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</si>
  <si>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</si>
  <si>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</si>
  <si>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</si>
  <si>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</si>
  <si>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</si>
  <si>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</si>
  <si>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</si>
  <si>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</si>
  <si>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</si>
  <si>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</si>
  <si>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</si>
  <si>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</si>
  <si>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</si>
  <si>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</si>
  <si>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</si>
  <si>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</si>
  <si>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</si>
  <si>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</si>
  <si>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</si>
  <si>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</si>
  <si>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</si>
  <si>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</si>
  <si>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</si>
  <si>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</si>
  <si>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</si>
  <si>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</si>
  <si>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</si>
  <si>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</si>
  <si>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</si>
  <si>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</si>
  <si>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</si>
  <si>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</si>
  <si>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</si>
  <si>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</si>
  <si>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</si>
  <si>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</si>
  <si>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</si>
  <si>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</si>
  <si>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</si>
  <si>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</si>
  <si>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</si>
  <si>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</si>
  <si>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</si>
  <si>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</si>
  <si>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</si>
  <si>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</si>
  <si>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</si>
  <si>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</si>
  <si>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</si>
  <si>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</si>
  <si>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</si>
  <si>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</si>
  <si>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</si>
  <si>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</si>
  <si>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</si>
  <si>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</si>
  <si>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</si>
  <si>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</si>
  <si>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</si>
  <si>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</si>
  <si>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</si>
  <si>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</si>
  <si>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</si>
  <si>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</si>
  <si>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</si>
  <si>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</si>
  <si>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</si>
  <si>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</si>
  <si>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</si>
  <si>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</si>
  <si>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</si>
  <si>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</si>
  <si>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</si>
  <si>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</si>
  <si>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</si>
  <si>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</si>
  <si>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</si>
  <si>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</si>
  <si>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</si>
  <si>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</si>
  <si>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</si>
  <si>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</si>
  <si>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</si>
  <si>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</si>
  <si>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</si>
  <si>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</si>
  <si>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</si>
  <si>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</si>
  <si>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</si>
  <si>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</si>
  <si>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</si>
  <si>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</si>
  <si>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</si>
  <si>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</si>
  <si>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</si>
  <si>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</si>
  <si>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</si>
  <si>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</si>
  <si>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</si>
  <si>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</si>
  <si>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</si>
  <si>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</si>
  <si>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</si>
  <si>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</si>
  <si>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</si>
  <si>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</si>
  <si>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</si>
  <si>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</si>
  <si>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</si>
  <si>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</si>
  <si>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</si>
  <si>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</si>
  <si>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</si>
  <si>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</si>
  <si>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</si>
  <si>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</si>
  <si>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</si>
  <si>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</si>
  <si>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</si>
  <si>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</si>
  <si>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</si>
  <si>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</si>
  <si>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</si>
  <si>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</si>
  <si>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</si>
  <si>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</si>
  <si>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</si>
  <si>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</si>
  <si>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</si>
  <si>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</si>
  <si>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</si>
  <si>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</si>
  <si>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</si>
  <si>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</si>
  <si>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</si>
  <si>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</si>
  <si>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</si>
  <si>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</si>
  <si>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</si>
  <si>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</si>
  <si>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</si>
  <si>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</si>
  <si>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</si>
  <si>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</si>
  <si>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</si>
  <si>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</si>
  <si>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</si>
  <si>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</si>
  <si>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</si>
  <si>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</si>
  <si>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</si>
  <si>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</si>
  <si>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</si>
  <si>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</si>
  <si>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</si>
  <si>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</si>
  <si>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</si>
  <si>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</si>
  <si>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</si>
  <si>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</si>
  <si>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</si>
  <si>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</si>
  <si>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</si>
  <si>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</si>
  <si>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</si>
  <si>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</si>
  <si>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</si>
  <si>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</si>
  <si>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</si>
  <si>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</si>
  <si>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</si>
  <si>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</si>
  <si>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</si>
  <si>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</si>
  <si>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</si>
  <si>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</si>
  <si>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</si>
  <si>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</si>
  <si>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</si>
  <si>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</si>
  <si>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</si>
  <si>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</si>
  <si>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</si>
  <si>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</si>
  <si>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</si>
  <si>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</si>
  <si>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</si>
  <si>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</si>
  <si>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</si>
  <si>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</si>
  <si>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</si>
  <si>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</si>
  <si>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</si>
  <si>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</si>
  <si>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</si>
  <si>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</si>
  <si>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</si>
  <si>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</si>
  <si>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</si>
  <si>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</si>
  <si>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</si>
  <si>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</si>
  <si>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</si>
  <si>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</si>
  <si>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</si>
  <si>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</si>
  <si>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</si>
  <si>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</si>
  <si>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</si>
  <si>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</si>
  <si>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</si>
  <si>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</si>
  <si>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</si>
  <si>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</si>
  <si>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</si>
  <si>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</si>
  <si>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</si>
  <si>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</si>
  <si>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</si>
  <si>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</si>
  <si>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</si>
  <si>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</si>
  <si>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</si>
  <si>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</si>
  <si>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</si>
  <si>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</si>
  <si>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</si>
  <si>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</si>
  <si>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</si>
  <si>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</si>
  <si>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</si>
  <si>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</si>
  <si>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</si>
  <si>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</si>
  <si>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</si>
  <si>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</si>
  <si>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</si>
  <si>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</si>
  <si>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</si>
  <si>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</si>
  <si>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</si>
  <si>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</si>
  <si>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</si>
  <si>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</si>
  <si>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</si>
  <si>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</si>
  <si>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</si>
  <si>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</si>
  <si>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</si>
  <si>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</si>
  <si>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</si>
  <si>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</si>
  <si>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</si>
  <si>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</si>
  <si>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</si>
  <si>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</si>
  <si>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</si>
  <si>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</si>
  <si>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</si>
  <si>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</si>
  <si>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</si>
  <si>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</si>
  <si>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</si>
  <si>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</si>
  <si>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</si>
  <si>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</si>
  <si>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</si>
  <si>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</si>
  <si>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</si>
  <si>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</si>
  <si>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</si>
  <si>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</si>
  <si>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</si>
  <si>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</si>
  <si>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</si>
  <si>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</si>
  <si>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</si>
  <si>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</si>
  <si>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</si>
  <si>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</si>
  <si>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</si>
  <si>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</si>
  <si>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</si>
  <si>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</si>
  <si>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</si>
  <si>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</si>
  <si>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</si>
  <si>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</si>
  <si>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</si>
  <si>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</si>
  <si>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</si>
  <si>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</si>
  <si>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</si>
  <si>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</si>
  <si>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</si>
  <si>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</si>
  <si>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</si>
  <si>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</si>
  <si>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</si>
  <si>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</si>
  <si>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</si>
  <si>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</si>
  <si>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</si>
  <si>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</si>
  <si>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</si>
  <si>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</si>
  <si>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</si>
  <si>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</si>
  <si>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</si>
  <si>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</si>
  <si>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</si>
  <si>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</si>
  <si>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</si>
  <si>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</si>
  <si>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</si>
  <si>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</si>
  <si>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</si>
  <si>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</si>
  <si>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</si>
  <si>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</si>
  <si>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</si>
  <si>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</si>
  <si>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</si>
  <si>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</si>
  <si>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</si>
  <si>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</si>
  <si>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</si>
  <si>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</si>
  <si>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</si>
  <si>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</si>
  <si>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</si>
  <si>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</si>
  <si>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</si>
  <si>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</si>
  <si>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</si>
  <si>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</si>
  <si>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</si>
  <si>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</si>
  <si>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</si>
  <si>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</si>
  <si>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</si>
  <si>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</si>
  <si>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</si>
  <si>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</si>
  <si>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</si>
  <si>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</si>
  <si>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</si>
  <si>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</si>
  <si>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</si>
  <si>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</si>
  <si>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</si>
  <si>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</si>
  <si>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</si>
  <si>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</si>
  <si>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</si>
  <si>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</si>
  <si>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</si>
  <si>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</si>
  <si>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</si>
  <si>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</si>
  <si>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</si>
  <si>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</si>
  <si>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</si>
  <si>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</si>
  <si>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</si>
  <si>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</si>
  <si>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</si>
  <si>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</si>
  <si>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</si>
  <si>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</si>
  <si>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</si>
  <si>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</si>
  <si>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</si>
  <si>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</si>
  <si>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</si>
  <si>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</si>
  <si>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</si>
  <si>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</si>
  <si>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</si>
  <si>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</si>
  <si>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</si>
  <si>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</si>
  <si>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</si>
  <si>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</si>
  <si>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</si>
  <si>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</si>
  <si>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</si>
  <si>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</si>
  <si>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</si>
  <si>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</si>
  <si>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</si>
  <si>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</si>
  <si>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</si>
  <si>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</si>
  <si>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</si>
  <si>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</si>
  <si>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</si>
  <si>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</si>
  <si>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</si>
  <si>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</si>
  <si>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</si>
  <si>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</si>
  <si>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</si>
  <si>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</si>
  <si>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</si>
  <si>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</si>
  <si>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</si>
  <si>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</si>
  <si>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</si>
  <si>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</si>
  <si>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</si>
  <si>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</si>
  <si>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</si>
  <si>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</si>
  <si>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</si>
  <si>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</si>
  <si>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</si>
  <si>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</si>
  <si>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</si>
  <si>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</si>
  <si>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</si>
  <si>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</si>
  <si>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</si>
  <si>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</si>
  <si>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</si>
  <si>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</si>
  <si>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</si>
  <si>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</si>
  <si>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</si>
  <si>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</si>
  <si>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</si>
  <si>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</si>
  <si>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</si>
  <si>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</si>
  <si>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</si>
  <si>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</si>
  <si>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</si>
  <si>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</si>
  <si>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</si>
  <si>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</si>
  <si>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</si>
  <si>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</si>
  <si>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</si>
  <si>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</si>
  <si>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</si>
  <si>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</si>
  <si>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</si>
  <si>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</si>
  <si>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</si>
  <si>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</si>
  <si>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</si>
  <si>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</si>
  <si>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</si>
  <si>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</si>
  <si>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</si>
  <si>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</si>
  <si>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</si>
  <si>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</si>
  <si>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</si>
  <si>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</si>
  <si>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</si>
  <si>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</si>
  <si>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</si>
  <si>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</si>
  <si>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</si>
  <si>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</si>
  <si>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</si>
  <si>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</si>
  <si>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</si>
  <si>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</si>
  <si>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</si>
  <si>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</si>
  <si>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</si>
  <si>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</si>
  <si>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</si>
  <si>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</si>
  <si>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</si>
  <si>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</si>
  <si>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</si>
  <si>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</si>
  <si>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</si>
  <si>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</si>
  <si>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</si>
  <si>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</si>
  <si>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</si>
  <si>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</si>
  <si>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</si>
  <si>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</si>
  <si>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</si>
  <si>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</si>
  <si>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</si>
  <si>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</si>
  <si>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</si>
  <si>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</si>
  <si>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</si>
  <si>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</si>
  <si>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</si>
  <si>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</si>
  <si>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</si>
  <si>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</si>
  <si>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</si>
  <si>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</si>
  <si>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</si>
  <si>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</si>
  <si>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</si>
  <si>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</si>
  <si>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</si>
  <si>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</si>
  <si>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</si>
  <si>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</si>
  <si>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</si>
  <si>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</si>
  <si>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</si>
  <si>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</si>
  <si>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</si>
  <si>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</si>
  <si>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</si>
  <si>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</si>
  <si>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</si>
  <si>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</si>
  <si>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</si>
  <si>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</si>
  <si>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</si>
  <si>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</si>
  <si>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</si>
  <si>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</si>
  <si>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</si>
  <si>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</si>
  <si>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</si>
  <si>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</si>
  <si>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</si>
  <si>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</si>
  <si>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</si>
  <si>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</si>
  <si>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</si>
  <si>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</si>
  <si>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</si>
  <si>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</si>
  <si>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</si>
  <si>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</si>
  <si>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</si>
  <si>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</si>
  <si>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</si>
  <si>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</si>
  <si>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</si>
  <si>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</si>
  <si>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</si>
  <si>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</si>
  <si>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</si>
  <si>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</si>
  <si>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</si>
  <si>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</si>
  <si>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</si>
  <si>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</si>
  <si>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</si>
  <si>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</si>
  <si>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</si>
  <si>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</si>
  <si>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</si>
  <si>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</si>
  <si>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</si>
  <si>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</si>
  <si>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</si>
  <si>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</si>
  <si>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</si>
  <si>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</si>
  <si>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</si>
  <si>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</si>
  <si>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</si>
  <si>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</si>
  <si>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</si>
  <si>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</si>
  <si>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</si>
  <si>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</si>
  <si>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</si>
  <si>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</si>
  <si>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</si>
  <si>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</si>
  <si>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</si>
  <si>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</si>
  <si>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</si>
  <si>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</si>
  <si>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</si>
  <si>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</si>
  <si>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</si>
  <si>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</si>
  <si>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</si>
  <si>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</si>
  <si>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</si>
  <si>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</si>
  <si>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</si>
  <si>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</si>
  <si>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</si>
  <si>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</si>
  <si>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</si>
  <si>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</si>
  <si>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</si>
  <si>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</si>
  <si>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</si>
  <si>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</si>
  <si>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</si>
  <si>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</si>
  <si>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</si>
  <si>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</si>
  <si>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</si>
  <si>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</si>
  <si>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</si>
  <si>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</si>
  <si>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</si>
  <si>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</si>
  <si>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</si>
  <si>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</si>
  <si>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</si>
  <si>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</si>
  <si>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</si>
  <si>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</si>
  <si>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</si>
  <si>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</si>
  <si>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</si>
  <si>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</si>
  <si>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</si>
  <si>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</si>
  <si>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</si>
  <si>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</si>
  <si>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</si>
  <si>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</si>
  <si>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</si>
  <si>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</si>
  <si>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</si>
  <si>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</si>
  <si>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</si>
  <si>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</si>
  <si>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</si>
  <si>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</si>
  <si>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</si>
  <si>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</si>
  <si>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</si>
  <si>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</si>
  <si>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</si>
  <si>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</si>
  <si>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</si>
  <si>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</si>
  <si>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</si>
  <si>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</si>
  <si>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</si>
  <si>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</si>
  <si>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</si>
  <si>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</si>
  <si>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</si>
  <si>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</si>
  <si>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</si>
  <si>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</si>
  <si>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</si>
  <si>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</si>
  <si>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</si>
  <si>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</si>
  <si>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</si>
  <si>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</si>
  <si>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</si>
  <si>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</si>
  <si>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</si>
  <si>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</si>
  <si>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</si>
  <si>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</si>
  <si>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</si>
  <si>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</si>
  <si>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</si>
  <si>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</si>
  <si>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</si>
  <si>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</si>
  <si>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</si>
  <si>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</si>
  <si>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</si>
  <si>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</si>
  <si>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</si>
  <si>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</si>
  <si>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</si>
  <si>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</si>
  <si>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</si>
  <si>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</si>
  <si>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</si>
  <si>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</si>
  <si>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</si>
  <si>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</si>
  <si>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</si>
  <si>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</si>
  <si>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</si>
  <si>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</si>
  <si>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</si>
  <si>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</si>
  <si>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</si>
  <si>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</si>
  <si>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</si>
  <si>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</si>
  <si>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</si>
  <si>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</si>
  <si>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</si>
  <si>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</si>
  <si>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</si>
  <si>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</si>
  <si>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</si>
  <si>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</si>
  <si>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</si>
  <si>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</si>
  <si>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</si>
  <si>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</si>
  <si>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</si>
  <si>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</si>
  <si>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</si>
  <si>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</si>
  <si>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</si>
  <si>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</si>
  <si>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</si>
  <si>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</si>
  <si>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</si>
  <si>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</si>
  <si>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</si>
  <si>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</si>
  <si>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</si>
  <si>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</si>
  <si>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</si>
  <si>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</si>
  <si>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</si>
  <si>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</si>
  <si>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</si>
  <si>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</si>
  <si>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</si>
  <si>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</si>
  <si>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</si>
  <si>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</si>
  <si>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</si>
  <si>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</si>
  <si>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</si>
  <si>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</si>
  <si>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</si>
  <si>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</si>
  <si>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</si>
  <si>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</si>
  <si>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</si>
  <si>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</si>
  <si>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</si>
  <si>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</si>
  <si>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</si>
  <si>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</si>
  <si>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</si>
  <si>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</si>
  <si>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</si>
  <si>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</si>
  <si>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</si>
  <si>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</si>
  <si>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</si>
  <si>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</si>
  <si>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</si>
  <si>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</si>
  <si>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</si>
  <si>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</si>
  <si>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</si>
  <si>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</si>
  <si>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</si>
  <si>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</si>
  <si>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</si>
  <si>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</si>
  <si>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</si>
  <si>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</si>
  <si>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</si>
  <si>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</si>
  <si>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</si>
  <si>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</si>
  <si>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</si>
  <si>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</si>
  <si>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</si>
  <si>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</si>
  <si>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</si>
  <si>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</si>
  <si>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</si>
  <si>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</si>
  <si>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</si>
  <si>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</si>
  <si>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</si>
  <si>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</si>
  <si>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</si>
  <si>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</si>
  <si>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</si>
  <si>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</si>
  <si>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</si>
  <si>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</si>
  <si>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</si>
  <si>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</si>
  <si>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</si>
  <si>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</si>
  <si>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</si>
  <si>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</si>
  <si>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</si>
  <si>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</si>
  <si>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</si>
  <si>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</si>
  <si>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</si>
  <si>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</si>
  <si>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</si>
  <si>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</si>
  <si>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</si>
  <si>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</si>
  <si>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</si>
  <si>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</si>
  <si>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</si>
  <si>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</si>
  <si>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</si>
  <si>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</si>
  <si>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</si>
  <si>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</si>
  <si>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</si>
  <si>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</si>
  <si>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</si>
  <si>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</si>
  <si>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</si>
  <si>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</si>
  <si>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</si>
  <si>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</si>
  <si>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</si>
  <si>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</si>
  <si>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</si>
  <si>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</si>
  <si>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</si>
  <si>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</si>
  <si>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</si>
  <si>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</si>
  <si>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</si>
  <si>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</si>
  <si>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</si>
  <si>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</si>
  <si>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</si>
  <si>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</si>
  <si>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</si>
  <si>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</si>
  <si>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</si>
  <si>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</si>
  <si>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</si>
  <si>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</si>
  <si>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</si>
  <si>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</si>
  <si>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</si>
  <si>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</si>
  <si>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</si>
  <si>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</si>
  <si>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</si>
  <si>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</si>
  <si>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</si>
  <si>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</si>
  <si>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</si>
  <si>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</si>
  <si>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</si>
  <si>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</si>
  <si>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</si>
  <si>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</si>
  <si>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</si>
  <si>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</si>
  <si>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</si>
  <si>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</si>
  <si>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</si>
  <si>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</si>
  <si>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</si>
  <si>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</si>
  <si>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</si>
  <si>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</si>
  <si>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</si>
  <si>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</si>
  <si>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</si>
  <si>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</si>
  <si>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</si>
  <si>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</si>
  <si>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</si>
  <si>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</si>
  <si>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</si>
  <si>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</si>
  <si>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</si>
  <si>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</si>
  <si>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</si>
  <si>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</si>
  <si>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</si>
  <si>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</si>
  <si>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</si>
  <si>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</si>
  <si>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</si>
  <si>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</si>
  <si>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</si>
  <si>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</si>
  <si>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</si>
  <si>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</si>
  <si>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</si>
  <si>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</si>
  <si>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</si>
  <si>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</si>
  <si>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</si>
  <si>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</si>
  <si>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</si>
  <si>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</si>
  <si>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</si>
  <si>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</si>
  <si>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</si>
  <si>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</si>
  <si>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</si>
  <si>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</si>
  <si>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</si>
  <si>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</si>
  <si>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</si>
  <si>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</si>
  <si>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</si>
  <si>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</si>
  <si>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</si>
  <si>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</si>
  <si>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</si>
  <si>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</si>
  <si>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</si>
  <si>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</si>
  <si>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</si>
  <si>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</si>
  <si>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</si>
  <si>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</si>
  <si>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</si>
  <si>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</si>
  <si>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</si>
  <si>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</si>
  <si>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</si>
  <si>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</si>
  <si>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</si>
  <si>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</si>
  <si>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</si>
  <si>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</si>
  <si>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</si>
  <si>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</si>
  <si>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</si>
  <si>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</si>
  <si>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</si>
  <si>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</si>
  <si>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</si>
  <si>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</si>
  <si>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</si>
  <si>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</si>
  <si>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</si>
  <si>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</si>
  <si>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</si>
  <si>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</si>
  <si>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</si>
  <si>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</si>
  <si>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</si>
  <si>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</si>
  <si>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</si>
  <si>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</si>
  <si>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</si>
  <si>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</si>
  <si>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</si>
  <si>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</si>
  <si>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</si>
  <si>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</si>
  <si>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</si>
  <si>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</si>
  <si>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</si>
  <si>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</si>
  <si>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</si>
  <si>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</si>
  <si>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</si>
  <si>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</si>
  <si>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</si>
  <si>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</si>
  <si>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</si>
  <si>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</si>
  <si>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</si>
  <si>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</si>
  <si>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</si>
  <si>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</si>
  <si>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</si>
  <si>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</si>
  <si>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</si>
  <si>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</si>
  <si>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</si>
  <si>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</si>
  <si>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</si>
  <si>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</si>
  <si>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</si>
  <si>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</si>
  <si>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</si>
  <si>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</si>
  <si>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</si>
  <si>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</si>
  <si>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</si>
  <si>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</si>
  <si>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</si>
  <si>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</si>
  <si>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</si>
  <si>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</si>
  <si>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</si>
  <si>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</si>
  <si>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</si>
  <si>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</si>
  <si>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</si>
  <si>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</si>
  <si>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</si>
  <si>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</si>
  <si>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</si>
  <si>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</si>
  <si>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</si>
  <si>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</si>
  <si>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</si>
  <si>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</si>
  <si>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</si>
  <si>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</si>
  <si>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</si>
  <si>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</si>
  <si>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</si>
  <si>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</si>
  <si>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</si>
  <si>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</si>
  <si>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</si>
  <si>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</si>
  <si>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</si>
  <si>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</si>
  <si>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</si>
  <si>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</si>
  <si>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</si>
  <si>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</si>
  <si>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</si>
  <si>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</si>
  <si>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</si>
  <si>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</si>
  <si>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</si>
  <si>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</si>
  <si>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</si>
  <si>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</si>
  <si>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</si>
  <si>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</si>
  <si>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</si>
  <si>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</si>
  <si>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</si>
  <si>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</si>
  <si>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</si>
  <si>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</si>
  <si>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</si>
  <si>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</si>
  <si>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</si>
  <si>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</si>
  <si>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</si>
  <si>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</si>
  <si>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</si>
  <si>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</si>
  <si>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</si>
  <si>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</si>
  <si>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</si>
  <si>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</si>
  <si>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</si>
  <si>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</si>
  <si>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</si>
  <si>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</si>
  <si>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</si>
  <si>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</si>
  <si>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</si>
  <si>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</si>
  <si>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</si>
  <si>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</si>
  <si>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</si>
  <si>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</si>
  <si>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</si>
  <si>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</si>
  <si>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</si>
  <si>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</si>
  <si>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</si>
  <si>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</si>
  <si>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</si>
  <si>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</si>
  <si>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</si>
  <si>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</si>
  <si>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</si>
  <si>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</si>
  <si>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</si>
  <si>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</si>
  <si>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</si>
  <si>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</si>
  <si>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</si>
  <si>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</si>
  <si>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</si>
  <si>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</si>
  <si>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</si>
  <si>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</si>
  <si>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</si>
  <si>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</si>
  <si>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</si>
  <si>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</si>
  <si>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</si>
  <si>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</si>
  <si>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</si>
  <si>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</si>
  <si>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</si>
  <si>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</si>
  <si>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</si>
  <si>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</si>
  <si>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</si>
  <si>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</si>
  <si>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</si>
  <si>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</si>
  <si>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</si>
  <si>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</si>
  <si>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</si>
  <si>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</si>
  <si>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</si>
  <si>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</si>
  <si>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</si>
  <si>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</si>
  <si>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</si>
  <si>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</si>
  <si>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</si>
  <si>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</si>
  <si>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</si>
  <si>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</si>
  <si>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</si>
  <si>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</si>
  <si>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</si>
  <si>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</si>
  <si>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</si>
  <si>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</si>
  <si>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</si>
  <si>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</si>
  <si>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</si>
  <si>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</si>
  <si>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</si>
  <si>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</si>
  <si>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</si>
  <si>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</si>
  <si>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</si>
  <si>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</si>
  <si>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</si>
  <si>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</si>
  <si>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</si>
  <si>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</si>
  <si>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</si>
  <si>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</si>
  <si>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</si>
  <si>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</si>
  <si>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</si>
  <si>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</si>
  <si>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</si>
  <si>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</si>
  <si>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</si>
  <si>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</si>
  <si>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</si>
  <si>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</si>
  <si>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</si>
  <si>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</si>
  <si>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</si>
  <si>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</si>
  <si>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</si>
  <si>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</si>
  <si>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</si>
  <si>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</si>
  <si>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</si>
  <si>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</si>
  <si>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</si>
  <si>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</si>
  <si>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</si>
  <si>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</si>
  <si>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</si>
  <si>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</si>
  <si>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</si>
  <si>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</si>
  <si>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</si>
  <si>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</si>
  <si>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</si>
  <si>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</si>
  <si>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</si>
  <si>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</si>
  <si>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</si>
  <si>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</si>
  <si>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</si>
  <si>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</si>
  <si>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</si>
  <si>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</si>
  <si>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</si>
  <si>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</si>
  <si>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</si>
  <si>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</si>
  <si>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</si>
  <si>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</si>
  <si>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</si>
  <si>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</si>
  <si>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</si>
  <si>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</si>
  <si>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</si>
  <si>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</si>
  <si>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</si>
  <si>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</si>
  <si>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</si>
  <si>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</si>
  <si>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</si>
  <si>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</si>
  <si>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</si>
  <si>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</si>
  <si>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</si>
  <si>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</si>
  <si>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</si>
  <si>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</si>
  <si>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</si>
  <si>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</si>
  <si>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</si>
  <si>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</si>
  <si>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</si>
  <si>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</si>
  <si>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</si>
  <si>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</si>
  <si>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</si>
  <si>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</si>
  <si>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</si>
  <si>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</si>
  <si>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</si>
  <si>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</si>
  <si>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</si>
  <si>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</si>
  <si>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</si>
  <si>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</si>
  <si>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</si>
  <si>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</si>
  <si>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</si>
  <si>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</si>
  <si>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</si>
  <si>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</si>
  <si>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</si>
  <si>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</si>
  <si>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</si>
  <si>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</si>
  <si>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</si>
  <si>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</si>
  <si>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</si>
  <si>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</si>
  <si>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</si>
  <si>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</si>
  <si>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</si>
  <si>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</si>
  <si>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</si>
  <si>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</si>
  <si>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</si>
  <si>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</si>
  <si>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</si>
  <si>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</si>
  <si>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</si>
  <si>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</si>
  <si>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</si>
  <si>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</si>
  <si>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</si>
  <si>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</si>
  <si>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</si>
  <si>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</si>
  <si>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</si>
  <si>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</si>
  <si>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</si>
  <si>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</si>
  <si>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</si>
  <si>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</si>
  <si>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</si>
  <si>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</si>
  <si>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</si>
  <si>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</si>
  <si>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</si>
  <si>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</si>
  <si>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</si>
  <si>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</si>
  <si>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</si>
  <si>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</si>
  <si>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</si>
  <si>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</si>
  <si>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</si>
  <si>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</si>
  <si>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</si>
  <si>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</si>
  <si>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</si>
  <si>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</si>
  <si>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</si>
  <si>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</si>
  <si>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</si>
  <si>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</si>
  <si>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</si>
  <si>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</si>
  <si>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</si>
  <si>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</si>
  <si>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</si>
  <si>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</si>
  <si>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</si>
  <si>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</si>
  <si>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</si>
  <si>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</si>
  <si>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</si>
  <si>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</si>
  <si>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</si>
  <si>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</si>
  <si>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</si>
  <si>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</si>
  <si>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</si>
  <si>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</si>
  <si>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</si>
  <si>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</si>
  <si>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</si>
  <si>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</si>
  <si>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</si>
  <si>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</si>
  <si>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</si>
  <si>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</si>
  <si>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</si>
  <si>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</si>
  <si>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</si>
  <si>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</si>
  <si>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</si>
  <si>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</si>
  <si>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</si>
  <si>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</si>
  <si>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</si>
  <si>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</si>
  <si>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</si>
  <si>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</si>
  <si>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</si>
  <si>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</si>
  <si>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</si>
  <si>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</si>
  <si>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</si>
  <si>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</si>
  <si>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</si>
  <si>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</si>
  <si>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</si>
  <si>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</si>
  <si>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</si>
  <si>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</si>
  <si>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</si>
  <si>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</si>
  <si>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</si>
  <si>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</si>
  <si>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</si>
  <si>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</si>
  <si>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</si>
  <si>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</si>
  <si>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</si>
  <si>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</si>
  <si>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</si>
  <si>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</si>
  <si>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</si>
  <si>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</si>
  <si>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</si>
  <si>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</si>
  <si>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</si>
  <si>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</si>
  <si>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</si>
  <si>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</si>
  <si>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</si>
  <si>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</si>
  <si>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</si>
  <si>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</si>
  <si>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</si>
  <si>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</si>
  <si>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</si>
  <si>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</si>
  <si>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</si>
  <si>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</si>
  <si>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</si>
  <si>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</si>
  <si>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</si>
  <si>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</si>
  <si>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</si>
  <si>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</si>
  <si>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</si>
  <si>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</si>
  <si>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</si>
  <si>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</si>
  <si>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</si>
  <si>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</si>
  <si>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</si>
  <si>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</si>
  <si>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</si>
  <si>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</si>
  <si>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</si>
  <si>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</si>
  <si>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</si>
  <si>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</si>
  <si>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</si>
  <si>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</si>
  <si>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</si>
  <si>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</si>
  <si>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</si>
  <si>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</si>
  <si>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</si>
  <si>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</si>
  <si>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</si>
  <si>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</si>
  <si>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</si>
  <si>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</si>
  <si>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</si>
  <si>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</si>
  <si>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</si>
  <si>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</si>
  <si>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</si>
  <si>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</si>
  <si>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</si>
  <si>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</si>
  <si>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</si>
  <si>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</si>
  <si>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</si>
  <si>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</si>
  <si>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</si>
  <si>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</si>
  <si>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</si>
  <si>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</si>
  <si>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</si>
  <si>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</si>
  <si>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</si>
  <si>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</si>
  <si>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</si>
  <si>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</si>
  <si>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</si>
  <si>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</si>
  <si>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</si>
  <si>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</si>
  <si>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</si>
  <si>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</si>
  <si>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</si>
  <si>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</si>
  <si>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</si>
  <si>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</si>
  <si>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</si>
  <si>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</si>
  <si>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</si>
  <si>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</si>
  <si>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</si>
  <si>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</si>
  <si>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</si>
  <si>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</si>
  <si>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</si>
  <si>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</si>
  <si>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</si>
  <si>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</si>
  <si>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</si>
  <si>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</si>
  <si>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</si>
  <si>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</si>
  <si>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</si>
  <si>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</si>
  <si>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</si>
  <si>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</si>
  <si>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</si>
  <si>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</si>
  <si>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</si>
  <si>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</si>
  <si>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</si>
  <si>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</si>
  <si>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</si>
  <si>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</si>
  <si>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</si>
  <si>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</si>
  <si>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</si>
  <si>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</si>
  <si>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</si>
  <si>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</si>
  <si>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</si>
  <si>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</si>
  <si>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</si>
  <si>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</si>
  <si>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</si>
  <si>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</si>
  <si>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</si>
  <si>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</si>
  <si>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</si>
  <si>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</si>
  <si>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</si>
  <si>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</si>
  <si>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</si>
  <si>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</si>
  <si>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</si>
  <si>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</si>
  <si>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</si>
  <si>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</si>
  <si>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</si>
  <si>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</si>
  <si>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</si>
  <si>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</si>
  <si>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</si>
  <si>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</si>
  <si>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</si>
  <si>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</si>
  <si>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</si>
  <si>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</si>
  <si>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</si>
  <si>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</si>
  <si>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</si>
  <si>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</si>
  <si>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</si>
  <si>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</si>
  <si>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</si>
  <si>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</si>
  <si>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</si>
  <si>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</si>
  <si>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</si>
  <si>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</si>
  <si>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</si>
  <si>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</si>
  <si>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</si>
  <si>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</si>
  <si>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</si>
  <si>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</si>
  <si>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</si>
  <si>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</si>
  <si>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</si>
  <si>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</si>
  <si>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</si>
  <si>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</si>
  <si>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</si>
  <si>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</si>
  <si>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</si>
  <si>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</si>
  <si>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</si>
  <si>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</si>
  <si>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</si>
  <si>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</si>
  <si>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</si>
  <si>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</si>
  <si>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</si>
  <si>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</si>
  <si>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</si>
  <si>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</si>
  <si>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</si>
  <si>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</si>
  <si>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</si>
  <si>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</si>
  <si>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</si>
  <si>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</si>
  <si>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</si>
  <si>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</si>
  <si>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</si>
  <si>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</si>
  <si>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</si>
  <si>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</si>
  <si>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</si>
  <si>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</si>
  <si>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</si>
  <si>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</si>
  <si>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</si>
  <si>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</si>
  <si>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</si>
  <si>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</si>
  <si>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</si>
  <si>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</si>
  <si>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</si>
  <si>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</si>
  <si>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</si>
  <si>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</si>
  <si>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</si>
  <si>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</si>
  <si>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</si>
  <si>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</si>
  <si>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</si>
  <si>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</si>
  <si>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</si>
  <si>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</si>
  <si>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</si>
  <si>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</si>
  <si>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</si>
  <si>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</si>
  <si>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</si>
  <si>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</si>
  <si>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</si>
  <si>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</si>
  <si>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</si>
  <si>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</si>
  <si>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</si>
  <si>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</si>
  <si>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</si>
  <si>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</si>
  <si>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</si>
  <si>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</si>
  <si>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</si>
  <si>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</si>
  <si>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</si>
  <si>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</si>
  <si>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</si>
  <si>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</si>
  <si>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</si>
  <si>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</si>
  <si>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</si>
  <si>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</si>
  <si>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</si>
  <si>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</si>
  <si>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</si>
  <si>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</si>
  <si>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</si>
  <si>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</si>
  <si>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</si>
  <si>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</si>
  <si>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</si>
  <si>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</si>
  <si>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</si>
  <si>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</si>
  <si>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</si>
  <si>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</si>
  <si>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</si>
  <si>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</si>
  <si>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</si>
  <si>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</si>
  <si>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</si>
  <si>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</si>
  <si>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</si>
  <si>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</si>
  <si>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</si>
  <si>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</si>
  <si>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</si>
  <si>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</si>
  <si>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</si>
  <si>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</si>
  <si>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</si>
  <si>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</si>
  <si>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</si>
  <si>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</si>
  <si>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</si>
  <si>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</si>
  <si>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</si>
  <si>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</si>
  <si>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</si>
  <si>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</si>
  <si>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</si>
  <si>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</si>
  <si>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</si>
  <si>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</si>
  <si>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</si>
  <si>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</si>
  <si>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</si>
  <si>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</si>
  <si>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</si>
  <si>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</si>
  <si>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</si>
  <si>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</si>
  <si>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</si>
  <si>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</si>
  <si>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</si>
  <si>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</si>
  <si>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</si>
  <si>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</si>
  <si>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</si>
  <si>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</si>
  <si>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</si>
  <si>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</si>
  <si>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</si>
  <si>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</si>
  <si>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</si>
  <si>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</si>
  <si>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</si>
  <si>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</si>
  <si>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</si>
  <si>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</si>
  <si>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</si>
  <si>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</si>
  <si>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</si>
  <si>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</si>
  <si>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</si>
  <si>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</si>
  <si>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</si>
  <si>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</si>
  <si>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</si>
  <si>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</si>
  <si>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</si>
  <si>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</si>
  <si>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</si>
  <si>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</si>
  <si>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</si>
  <si>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</si>
  <si>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</si>
  <si>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</si>
  <si>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</si>
  <si>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</si>
  <si>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</si>
  <si>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</si>
  <si>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</si>
  <si>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</si>
  <si>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</si>
  <si>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</si>
  <si>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</si>
  <si>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</si>
  <si>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</si>
  <si>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</si>
  <si>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</si>
  <si>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</si>
  <si>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</si>
  <si>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</si>
  <si>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</si>
  <si>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</si>
  <si>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</si>
  <si>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</si>
  <si>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</si>
  <si>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</si>
  <si>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</si>
  <si>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</si>
  <si>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</si>
  <si>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</si>
  <si>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</si>
  <si>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</si>
  <si>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</si>
  <si>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</si>
  <si>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</si>
  <si>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</si>
  <si>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</si>
  <si>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</si>
  <si>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</si>
  <si>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</si>
  <si>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</si>
  <si>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</si>
  <si>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</si>
  <si>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</si>
  <si>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</si>
  <si>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</si>
  <si>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</si>
  <si>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</si>
  <si>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</si>
  <si>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</si>
  <si>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</si>
  <si>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</si>
  <si>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</si>
  <si>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</si>
  <si>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</si>
  <si>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</si>
  <si>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</si>
  <si>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</si>
  <si>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</si>
  <si>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</si>
  <si>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</si>
  <si>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</si>
  <si>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</si>
  <si>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</si>
  <si>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</si>
  <si>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</si>
  <si>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</si>
  <si>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</si>
  <si>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</si>
  <si>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</si>
  <si>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</si>
  <si>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</si>
  <si>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</si>
  <si>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</si>
  <si>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</si>
  <si>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</si>
  <si>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</si>
  <si>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</si>
  <si>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</si>
  <si>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</si>
  <si>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</si>
  <si>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</si>
  <si>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</si>
  <si>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</si>
  <si>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</si>
  <si>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</si>
  <si>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</si>
  <si>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</si>
  <si>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</si>
  <si>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</si>
  <si>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</si>
  <si>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</si>
  <si>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</si>
  <si>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</si>
  <si>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</si>
  <si>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</si>
  <si>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</si>
  <si>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</si>
  <si>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</si>
  <si>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</si>
  <si>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</si>
  <si>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</si>
  <si>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</si>
  <si>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</si>
  <si>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</si>
  <si>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</si>
  <si>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</si>
  <si>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</si>
  <si>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</si>
  <si>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</si>
  <si>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</si>
  <si>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</si>
  <si>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</si>
  <si>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</si>
  <si>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</si>
  <si>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</si>
  <si>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</si>
  <si>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</si>
  <si>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</si>
  <si>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</si>
  <si>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</si>
  <si>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</si>
  <si>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</si>
  <si>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</si>
  <si>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</si>
  <si>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</si>
  <si>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</si>
  <si>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</si>
  <si>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</si>
  <si>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</si>
  <si>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</si>
  <si>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</si>
  <si>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</si>
  <si>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</si>
  <si>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</si>
  <si>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</si>
  <si>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</si>
  <si>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</si>
  <si>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</si>
  <si>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</si>
  <si>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</si>
  <si>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</si>
  <si>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</si>
  <si>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</si>
  <si>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</si>
  <si>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</si>
  <si>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</si>
  <si>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</si>
  <si>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</si>
  <si>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</si>
  <si>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</si>
  <si>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</si>
  <si>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</si>
  <si>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</si>
  <si>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</si>
  <si>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</si>
  <si>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</si>
  <si>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</si>
  <si>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</si>
  <si>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</si>
  <si>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</si>
  <si>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</si>
  <si>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</si>
  <si>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</si>
  <si>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</si>
  <si>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</si>
  <si>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</si>
  <si>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</si>
  <si>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</si>
  <si>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</si>
  <si>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</si>
  <si>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</si>
  <si>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</si>
  <si>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</si>
  <si>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</si>
  <si>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</si>
  <si>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</si>
  <si>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</si>
  <si>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</si>
  <si>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</si>
  <si>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</si>
  <si>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</si>
  <si>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</si>
  <si>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</si>
  <si>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</si>
  <si>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</si>
  <si>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</si>
  <si>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</si>
  <si>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</si>
  <si>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</si>
  <si>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</si>
  <si>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</si>
  <si>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</si>
  <si>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</si>
  <si>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</si>
  <si>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</si>
  <si>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</si>
  <si>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</si>
  <si>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</si>
  <si>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</si>
  <si>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</si>
  <si>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</si>
  <si>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</si>
  <si>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</si>
  <si>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</si>
  <si>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</si>
  <si>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</si>
  <si>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</si>
  <si>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</si>
  <si>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</si>
  <si>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</si>
  <si>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</si>
  <si>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</si>
  <si>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</si>
  <si>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</si>
  <si>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</si>
  <si>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</si>
  <si>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</si>
  <si>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</si>
  <si>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</si>
  <si>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</si>
  <si>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</si>
  <si>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</si>
  <si>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</si>
  <si>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</si>
  <si>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</si>
  <si>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</si>
  <si>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</si>
  <si>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</si>
  <si>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</si>
  <si>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</si>
  <si>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</si>
  <si>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</si>
  <si>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</si>
  <si>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</si>
  <si>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</si>
  <si>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</si>
  <si>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</si>
  <si>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</si>
  <si>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</si>
  <si>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</si>
  <si>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</si>
  <si>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</si>
  <si>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</si>
  <si>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</si>
  <si>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</si>
  <si>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</si>
  <si>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</si>
  <si>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</si>
  <si>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</si>
  <si>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</si>
  <si>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</si>
  <si>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</si>
  <si>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</si>
  <si>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</si>
  <si>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</si>
  <si>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</si>
  <si>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</si>
  <si>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</si>
  <si>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</si>
  <si>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</si>
  <si>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</si>
  <si>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</si>
  <si>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</si>
  <si>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</si>
  <si>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</si>
  <si>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</si>
  <si>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</si>
  <si>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</si>
  <si>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</si>
  <si>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</si>
  <si>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</si>
  <si>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</si>
  <si>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</si>
  <si>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</si>
  <si>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</si>
  <si>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</si>
  <si>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</si>
  <si>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</si>
  <si>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</si>
  <si>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</si>
  <si>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</si>
  <si>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</si>
  <si>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</si>
  <si>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</si>
  <si>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</si>
  <si>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</si>
  <si>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</si>
  <si>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</si>
  <si>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</si>
  <si>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</si>
  <si>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</si>
  <si>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</si>
  <si>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</si>
  <si>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</si>
  <si>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</si>
  <si>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</si>
  <si>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</si>
  <si>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</si>
  <si>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</si>
  <si>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</si>
  <si>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</si>
  <si>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</si>
  <si>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</si>
  <si>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</si>
  <si>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</si>
  <si>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</si>
  <si>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</si>
  <si>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</si>
  <si>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</si>
  <si>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</si>
  <si>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</si>
  <si>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</si>
  <si>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</si>
  <si>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</si>
  <si>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</si>
  <si>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</si>
  <si>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</si>
  <si>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</si>
  <si>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</si>
  <si>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</si>
  <si>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</si>
  <si>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</si>
  <si>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</si>
  <si>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</si>
  <si>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</si>
  <si>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</si>
  <si>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</si>
  <si>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</si>
  <si>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</si>
  <si>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</si>
  <si>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</si>
  <si>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</si>
  <si>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</si>
  <si>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</si>
  <si>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</si>
  <si>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</si>
  <si>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</si>
  <si>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</si>
  <si>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</si>
  <si>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</si>
  <si>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</si>
  <si>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</si>
  <si>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</si>
  <si>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</si>
  <si>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</si>
  <si>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</si>
  <si>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</si>
  <si>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</si>
  <si>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</si>
  <si>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</si>
  <si>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</si>
  <si>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</si>
  <si>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</si>
  <si>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</si>
  <si>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</si>
  <si>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</si>
  <si>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</si>
  <si>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</si>
  <si>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</si>
  <si>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</si>
  <si>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</si>
  <si>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</si>
  <si>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</si>
  <si>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</si>
  <si>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</si>
  <si>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</si>
  <si>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</si>
  <si>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</si>
  <si>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</si>
  <si>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</si>
  <si>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</si>
  <si>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</si>
  <si>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</si>
  <si>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</si>
  <si>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</si>
  <si>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</si>
  <si>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</si>
  <si>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</si>
  <si>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</si>
  <si>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</si>
  <si>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</si>
  <si>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</si>
  <si>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</si>
  <si>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</si>
  <si>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</si>
  <si>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</si>
  <si>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</si>
  <si>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</si>
  <si>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</si>
  <si>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</si>
  <si>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</si>
  <si>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</si>
  <si>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</si>
  <si>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</si>
  <si>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</si>
  <si>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</si>
  <si>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</si>
  <si>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</si>
  <si>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</si>
  <si>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</si>
  <si>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</si>
  <si>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</si>
  <si>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</si>
  <si>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</si>
  <si>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</si>
  <si>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</si>
  <si>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</si>
  <si>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</si>
  <si>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</si>
  <si>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</si>
  <si>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</si>
  <si>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</si>
  <si>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</si>
  <si>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</si>
  <si>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</si>
  <si>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</si>
  <si>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</si>
  <si>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</si>
  <si>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</si>
  <si>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</si>
  <si>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</si>
  <si>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</si>
  <si>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</si>
  <si>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</si>
  <si>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</si>
  <si>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</si>
  <si>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</si>
  <si>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</si>
  <si>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</si>
  <si>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</si>
  <si>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</si>
  <si>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</si>
  <si>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</si>
  <si>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</si>
  <si>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</si>
  <si>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</si>
  <si>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</si>
  <si>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</si>
  <si>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</si>
  <si>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</si>
  <si>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</si>
  <si>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</si>
  <si>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</si>
  <si>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</si>
  <si>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</si>
  <si>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</si>
  <si>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</si>
  <si>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</si>
  <si>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</si>
  <si>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</si>
  <si>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</si>
  <si>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</si>
  <si>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</si>
  <si>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</si>
  <si>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</si>
  <si>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</si>
  <si>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</si>
  <si>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</si>
  <si>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</si>
  <si>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</si>
  <si>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</si>
  <si>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</si>
  <si>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</si>
  <si>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</si>
  <si>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</si>
  <si>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</si>
  <si>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</si>
  <si>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</si>
  <si>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</si>
  <si>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</si>
  <si>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</si>
  <si>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</si>
  <si>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</si>
  <si>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</si>
  <si>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</si>
  <si>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</si>
  <si>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</si>
  <si>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</si>
  <si>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</si>
  <si>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</si>
  <si>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</si>
  <si>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</si>
  <si>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</si>
  <si>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</si>
  <si>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</si>
  <si>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</si>
  <si>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</si>
  <si>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</si>
  <si>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</si>
  <si>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</si>
  <si>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</si>
  <si>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</si>
  <si>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</si>
  <si>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</si>
  <si>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</si>
  <si>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</si>
  <si>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</si>
  <si>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</si>
  <si>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</si>
  <si>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</si>
  <si>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</si>
  <si>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</si>
  <si>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</si>
  <si>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</si>
  <si>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</si>
  <si>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</si>
  <si>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</si>
  <si>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</si>
  <si>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</si>
  <si>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</si>
  <si>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</si>
  <si>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</si>
  <si>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</si>
  <si>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</si>
  <si>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</si>
  <si>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</si>
  <si>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</si>
  <si>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</si>
  <si>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</si>
  <si>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</si>
  <si>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</si>
  <si>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</si>
  <si>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</si>
  <si>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</si>
  <si>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</si>
  <si>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</si>
  <si>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</si>
  <si>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</si>
  <si>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</si>
  <si>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</si>
  <si>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</si>
  <si>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</si>
  <si>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</si>
  <si>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</si>
  <si>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</si>
  <si>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</si>
  <si>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</si>
  <si>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</si>
  <si>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</si>
  <si>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</si>
  <si>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</si>
  <si>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</si>
  <si>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</si>
  <si>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</si>
  <si>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</si>
  <si>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</si>
  <si>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</si>
  <si>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</si>
  <si>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</si>
  <si>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</si>
  <si>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</si>
  <si>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</si>
  <si>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</si>
  <si>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</si>
  <si>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</si>
  <si>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</si>
  <si>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</si>
  <si>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</si>
  <si>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</si>
  <si>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</si>
  <si>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</si>
  <si>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</si>
  <si>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</si>
  <si>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</si>
  <si>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</si>
  <si>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</si>
  <si>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</si>
  <si>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</si>
  <si>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</si>
  <si>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</si>
  <si>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</si>
  <si>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</si>
  <si>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</si>
  <si>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</si>
  <si>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</si>
  <si>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</si>
  <si>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</si>
  <si>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</si>
  <si>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</si>
  <si>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</si>
  <si>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</si>
  <si>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</si>
  <si>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</si>
  <si>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</si>
  <si>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</si>
  <si>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</si>
  <si>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</si>
  <si>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</si>
  <si>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</si>
  <si>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</si>
  <si>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</si>
  <si>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</si>
  <si>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</si>
  <si>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</si>
  <si>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</si>
  <si>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</si>
  <si>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</si>
  <si>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</si>
  <si>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</si>
  <si>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</si>
  <si>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</si>
  <si>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</si>
  <si>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</si>
  <si>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</si>
  <si>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</si>
  <si>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</si>
  <si>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</si>
  <si>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</si>
  <si>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</si>
  <si>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</si>
  <si>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</si>
  <si>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</si>
  <si>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</si>
  <si>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</si>
  <si>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</si>
  <si>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</si>
  <si>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</si>
  <si>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</si>
  <si>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</si>
  <si>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</si>
  <si>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</si>
  <si>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</si>
  <si>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</si>
  <si>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</si>
  <si>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</si>
  <si>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</si>
  <si>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</si>
  <si>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</si>
  <si>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</si>
  <si>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</si>
  <si>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</si>
  <si>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</si>
  <si>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</si>
  <si>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</si>
  <si>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</si>
  <si>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</si>
  <si>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</si>
  <si>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</si>
  <si>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</si>
  <si>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</si>
  <si>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</si>
  <si>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</si>
  <si>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</si>
  <si>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</si>
  <si>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</si>
  <si>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</si>
  <si>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</si>
  <si>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</si>
  <si>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</si>
  <si>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</si>
  <si>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</si>
  <si>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</si>
  <si>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</si>
  <si>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</si>
  <si>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</si>
  <si>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</si>
  <si>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</si>
  <si>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</si>
  <si>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</si>
  <si>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</si>
  <si>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</si>
  <si>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</si>
  <si>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</si>
  <si>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</si>
  <si>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</si>
  <si>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</si>
  <si>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</si>
  <si>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</si>
  <si>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</si>
  <si>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</si>
  <si>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</si>
  <si>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</si>
  <si>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</si>
  <si>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</si>
  <si>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</si>
  <si>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</si>
  <si>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</si>
  <si>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</si>
  <si>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</si>
  <si>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</si>
  <si>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</si>
  <si>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</si>
  <si>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</si>
  <si>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</si>
  <si>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</si>
  <si>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</si>
  <si>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</si>
  <si>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</si>
  <si>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</si>
  <si>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</si>
  <si>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</si>
  <si>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</si>
  <si>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</si>
  <si>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</si>
  <si>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</si>
  <si>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</si>
  <si>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</si>
  <si>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</si>
  <si>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</si>
  <si>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</si>
  <si>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</si>
  <si>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</si>
  <si>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</si>
  <si>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</si>
  <si>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</si>
  <si>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</si>
  <si>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</si>
  <si>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</si>
  <si>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</si>
  <si>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</si>
  <si>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</si>
  <si>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</si>
  <si>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</si>
  <si>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</si>
  <si>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</si>
  <si>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</si>
  <si>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</si>
  <si>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</si>
  <si>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</si>
  <si>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</si>
  <si>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</si>
  <si>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</si>
  <si>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</si>
  <si>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</si>
  <si>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</si>
  <si>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</si>
  <si>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</si>
  <si>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</si>
  <si>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</si>
  <si>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</si>
  <si>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</si>
  <si>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</si>
  <si>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</si>
  <si>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</si>
  <si>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</si>
  <si>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</si>
  <si>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</si>
  <si>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</si>
  <si>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</si>
  <si>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</si>
  <si>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</si>
  <si>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</si>
  <si>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</si>
  <si>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</si>
  <si>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</si>
  <si>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</si>
  <si>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</si>
  <si>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</si>
  <si>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</si>
  <si>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</si>
  <si>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</si>
  <si>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</si>
  <si>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</si>
  <si>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</si>
  <si>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</si>
  <si>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</si>
  <si>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</si>
  <si>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</si>
  <si>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</si>
  <si>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</si>
  <si>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</si>
  <si>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</si>
  <si>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</si>
  <si>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</si>
  <si>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</si>
  <si>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</si>
  <si>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</si>
  <si>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</si>
  <si>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</si>
  <si>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</si>
  <si>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</si>
  <si>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</si>
  <si>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</si>
  <si>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</si>
  <si>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</si>
  <si>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</si>
  <si>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</si>
  <si>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</si>
  <si>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</si>
  <si>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</si>
  <si>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</si>
  <si>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</si>
  <si>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</si>
  <si>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</si>
  <si>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</si>
  <si>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</si>
  <si>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</si>
  <si>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</si>
  <si>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</si>
  <si>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</si>
  <si>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</si>
  <si>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</si>
  <si>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</si>
  <si>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</si>
  <si>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</si>
  <si>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</si>
  <si>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</si>
  <si>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</si>
  <si>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</si>
  <si>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</si>
  <si>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</si>
  <si>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</si>
  <si>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</si>
  <si>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</si>
  <si>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</si>
  <si>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</si>
  <si>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</si>
  <si>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</si>
  <si>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</si>
  <si>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</si>
  <si>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</si>
  <si>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</si>
  <si>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</si>
  <si>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</si>
  <si>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</si>
  <si>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</si>
  <si>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</si>
  <si>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</si>
  <si>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</si>
  <si>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</si>
  <si>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</si>
  <si>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</si>
  <si>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</si>
  <si>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</si>
  <si>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</si>
  <si>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</si>
  <si>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</si>
  <si>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</si>
  <si>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</si>
  <si>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</si>
  <si>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</si>
  <si>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</si>
  <si>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</si>
  <si>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</si>
  <si>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</si>
  <si>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</si>
  <si>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</si>
  <si>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</si>
  <si>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</si>
  <si>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</si>
  <si>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</si>
  <si>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</si>
  <si>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</si>
  <si>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</si>
  <si>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</si>
  <si>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</si>
  <si>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</si>
  <si>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</si>
  <si>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</si>
  <si>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</si>
  <si>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</si>
  <si>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</si>
  <si>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</si>
  <si>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</si>
  <si>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</si>
  <si>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</si>
  <si>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</si>
  <si>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</si>
  <si>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</si>
  <si>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</si>
  <si>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</si>
  <si>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</si>
  <si>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</si>
  <si>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</si>
  <si>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</si>
  <si>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</si>
  <si>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</si>
  <si>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</si>
  <si>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</si>
  <si>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</si>
  <si>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</si>
  <si>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</si>
  <si>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</si>
  <si>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</si>
  <si>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</si>
  <si>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</si>
  <si>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</si>
  <si>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</si>
  <si>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</si>
  <si>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</si>
  <si>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</si>
  <si>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</si>
  <si>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</si>
  <si>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</si>
  <si>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</si>
  <si>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</si>
  <si>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</si>
  <si>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</si>
  <si>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</si>
  <si>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</si>
  <si>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</si>
  <si>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</si>
  <si>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</si>
  <si>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</si>
  <si>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</si>
  <si>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</si>
  <si>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</si>
  <si>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</si>
  <si>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</si>
  <si>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</si>
  <si>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</si>
  <si>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</si>
  <si>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</si>
  <si>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</si>
  <si>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</si>
  <si>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</si>
  <si>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</si>
  <si>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</si>
  <si>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</si>
  <si>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</si>
  <si>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</si>
  <si>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</si>
  <si>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</si>
  <si>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</si>
  <si>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</si>
  <si>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</si>
  <si>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</si>
  <si>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</si>
  <si>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</si>
  <si>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</si>
  <si>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</si>
  <si>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</si>
  <si>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</si>
  <si>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</si>
  <si>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</si>
  <si>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</si>
  <si>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</si>
  <si>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</si>
  <si>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</si>
  <si>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</si>
  <si>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</si>
  <si>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</si>
  <si>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</si>
  <si>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</si>
  <si>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</si>
  <si>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</si>
  <si>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</si>
  <si>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</si>
  <si>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</si>
  <si>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</si>
  <si>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</si>
  <si>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</si>
  <si>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</si>
  <si>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</si>
  <si>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</si>
  <si>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</si>
  <si>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</si>
  <si>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</si>
  <si>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</si>
  <si>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</si>
  <si>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</si>
  <si>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</si>
  <si>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</si>
  <si>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</si>
  <si>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</si>
  <si>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</si>
  <si>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</si>
  <si>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</si>
  <si>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</si>
  <si>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</si>
  <si>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</si>
  <si>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</si>
  <si>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</si>
  <si>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</si>
  <si>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</si>
  <si>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</si>
  <si>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</si>
  <si>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</si>
  <si>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</si>
  <si>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</si>
  <si>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</si>
  <si>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</si>
  <si>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</si>
  <si>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</si>
  <si>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</si>
  <si>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</si>
  <si>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</si>
  <si>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</si>
  <si>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</si>
  <si>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</si>
  <si>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</si>
  <si>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</si>
  <si>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</si>
  <si>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</si>
  <si>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</si>
  <si>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</si>
  <si>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</si>
  <si>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</si>
  <si>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</si>
  <si>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</si>
  <si>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</si>
  <si>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</si>
  <si>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</si>
  <si>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</si>
  <si>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</si>
  <si>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</si>
  <si>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</si>
  <si>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</si>
  <si>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</si>
  <si>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</si>
  <si>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</si>
  <si>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</si>
  <si>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</si>
  <si>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</si>
  <si>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</si>
  <si>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</si>
  <si>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</si>
  <si>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</si>
  <si>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</si>
  <si>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</si>
  <si>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</si>
  <si>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</si>
  <si>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</si>
  <si>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</si>
  <si>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</si>
  <si>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</si>
  <si>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</si>
  <si>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</si>
  <si>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</si>
  <si>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</si>
  <si>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</si>
  <si>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</si>
  <si>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</si>
  <si>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</si>
  <si>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</si>
  <si>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</si>
  <si>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</si>
  <si>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</si>
  <si>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</si>
  <si>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</si>
  <si>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</si>
  <si>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</si>
  <si>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</si>
  <si>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</si>
  <si>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</si>
  <si>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</si>
  <si>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</si>
  <si>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</si>
  <si>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</si>
  <si>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</si>
  <si>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</si>
  <si>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</si>
  <si>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</si>
  <si>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</si>
  <si>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</si>
  <si>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</si>
  <si>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</si>
  <si>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</si>
  <si>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</si>
  <si>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</si>
  <si>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</si>
  <si>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</si>
  <si>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</si>
  <si>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</si>
  <si>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</si>
  <si>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</si>
  <si>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</si>
  <si>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</si>
  <si>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</si>
  <si>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</si>
  <si>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</si>
  <si>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</si>
  <si>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</si>
  <si>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</si>
  <si>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</si>
  <si>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</si>
  <si>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</si>
  <si>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</si>
  <si>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</si>
  <si>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</si>
  <si>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</si>
  <si>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</si>
  <si>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</si>
  <si>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</si>
  <si>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</si>
  <si>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</si>
  <si>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</si>
  <si>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</si>
  <si>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</si>
  <si>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</si>
  <si>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</si>
  <si>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</si>
  <si>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</si>
  <si>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</si>
  <si>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</si>
  <si>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</si>
  <si>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</si>
  <si>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</si>
  <si>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</si>
  <si>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</si>
  <si>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</si>
  <si>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</si>
  <si>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</si>
  <si>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</si>
  <si>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</si>
  <si>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</si>
  <si>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</si>
  <si>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</si>
  <si>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</si>
  <si>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</si>
  <si>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</si>
  <si>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</si>
  <si>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</si>
  <si>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</si>
  <si>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</si>
  <si>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</si>
  <si>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</si>
  <si>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</si>
  <si>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</si>
  <si>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</si>
  <si>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</si>
  <si>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</si>
  <si>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</si>
  <si>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</si>
  <si>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</si>
  <si>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</si>
  <si>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</si>
  <si>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</si>
  <si>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</si>
  <si>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</si>
  <si>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</si>
  <si>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</si>
  <si>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</si>
  <si>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</si>
  <si>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</si>
  <si>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</si>
  <si>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</si>
  <si>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</si>
  <si>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</si>
  <si>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</si>
  <si>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</si>
  <si>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</si>
  <si>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</si>
  <si>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</si>
  <si>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</si>
  <si>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</si>
  <si>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</si>
  <si>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</si>
  <si>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</si>
  <si>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</si>
  <si>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</si>
  <si>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</si>
  <si>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</si>
  <si>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</si>
  <si>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</si>
  <si>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</si>
  <si>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</si>
  <si>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</si>
  <si>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</si>
  <si>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</si>
  <si>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</si>
  <si>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</si>
  <si>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</si>
  <si>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</si>
  <si>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</si>
  <si>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</si>
  <si>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</si>
  <si>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</si>
  <si>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</si>
  <si>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</si>
  <si>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</si>
  <si>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</si>
  <si>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</si>
  <si>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</si>
  <si>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</si>
  <si>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</si>
  <si>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</si>
  <si>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</si>
  <si>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</si>
  <si>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</si>
  <si>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</si>
  <si>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</si>
  <si>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</si>
  <si>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</si>
  <si>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</si>
  <si>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</si>
  <si>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</si>
  <si>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</si>
  <si>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</si>
  <si>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</si>
  <si>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</si>
  <si>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</si>
  <si>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</si>
  <si>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</si>
  <si>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</si>
  <si>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</si>
  <si>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</si>
  <si>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</si>
  <si>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</si>
  <si>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</si>
  <si>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</si>
  <si>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</si>
  <si>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</si>
  <si>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</si>
  <si>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</si>
  <si>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</si>
  <si>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</si>
  <si>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</si>
  <si>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</si>
  <si>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</si>
  <si>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</si>
  <si>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</si>
  <si>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</si>
  <si>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</si>
  <si>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</si>
  <si>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</si>
  <si>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</si>
  <si>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</si>
  <si>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</si>
  <si>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</si>
  <si>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</si>
  <si>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</si>
  <si>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</si>
  <si>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</si>
  <si>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</si>
  <si>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</si>
  <si>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</si>
  <si>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</si>
  <si>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</si>
  <si>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</si>
  <si>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</si>
  <si>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</si>
  <si>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</si>
  <si>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</si>
  <si>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</si>
  <si>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</si>
  <si>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</si>
  <si>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</si>
  <si>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</si>
  <si>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</si>
  <si>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</si>
  <si>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</si>
  <si>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</si>
  <si>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</si>
  <si>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</si>
  <si>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</si>
  <si>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</si>
  <si>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</si>
  <si>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</si>
  <si>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</si>
  <si>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</si>
  <si>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</si>
  <si>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</si>
  <si>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</si>
  <si>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</si>
  <si>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</si>
  <si>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</si>
  <si>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</si>
  <si>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</si>
  <si>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</si>
  <si>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</si>
  <si>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</si>
  <si>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</si>
  <si>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</si>
  <si>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</si>
  <si>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</si>
  <si>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</si>
  <si>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</si>
  <si>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</si>
  <si>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</si>
  <si>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</si>
  <si>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</si>
  <si>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</si>
  <si>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</si>
  <si>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</si>
  <si>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</si>
  <si>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</si>
  <si>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</si>
  <si>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</si>
  <si>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</si>
  <si>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</si>
  <si>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</si>
  <si>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</si>
  <si>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</si>
  <si>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</si>
  <si>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</si>
  <si>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</si>
  <si>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</si>
  <si>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</si>
  <si>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</si>
  <si>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</si>
  <si>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</si>
  <si>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</si>
  <si>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</si>
  <si>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</si>
  <si>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</si>
  <si>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</si>
  <si>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</si>
  <si>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</si>
  <si>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</si>
  <si>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</si>
  <si>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</si>
  <si>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</si>
  <si>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</si>
  <si>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</si>
  <si>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</si>
  <si>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</si>
  <si>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</si>
  <si>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</si>
  <si>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</si>
  <si>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</si>
  <si>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</si>
  <si>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</si>
  <si>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</si>
  <si>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</si>
  <si>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</si>
  <si>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</si>
  <si>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</si>
  <si>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</si>
  <si>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</si>
  <si>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</si>
  <si>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</si>
  <si>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</si>
  <si>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</si>
  <si>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</si>
  <si>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</si>
  <si>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</si>
  <si>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</si>
  <si>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</si>
  <si>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</si>
  <si>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</si>
  <si>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</si>
  <si>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</si>
  <si>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</si>
  <si>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</si>
  <si>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</si>
  <si>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</si>
  <si>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</si>
  <si>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</si>
  <si>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</si>
  <si>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</si>
  <si>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</si>
  <si>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</si>
  <si>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</si>
  <si>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</si>
  <si>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</si>
  <si>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</si>
  <si>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</si>
  <si>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</si>
  <si>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</si>
  <si>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</si>
  <si>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</si>
  <si>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</si>
  <si>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</si>
  <si>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</si>
  <si>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</si>
  <si>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</si>
  <si>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</si>
  <si>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</si>
  <si>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</si>
  <si>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</si>
  <si>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</si>
  <si>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</si>
  <si>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</si>
  <si>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</si>
  <si>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</si>
  <si>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</si>
  <si>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</si>
  <si>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</si>
  <si>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</si>
  <si>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</si>
  <si>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</si>
  <si>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</si>
  <si>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</si>
  <si>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</si>
  <si>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</si>
  <si>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</si>
  <si>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</si>
  <si>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</si>
  <si>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</si>
  <si>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</si>
  <si>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</si>
  <si>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</si>
  <si>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</si>
  <si>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</si>
  <si>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</si>
  <si>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</si>
  <si>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</si>
  <si>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</si>
  <si>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</si>
  <si>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</si>
  <si>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</si>
  <si>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</si>
  <si>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</si>
  <si>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</si>
  <si>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</si>
  <si>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</si>
  <si>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</si>
  <si>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</si>
  <si>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</si>
  <si>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</si>
  <si>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</si>
  <si>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</si>
  <si>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</si>
  <si>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</si>
  <si>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</si>
  <si>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</si>
  <si>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</si>
  <si>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</si>
  <si>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</si>
  <si>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</si>
  <si>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</si>
  <si>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</si>
  <si>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</si>
  <si>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</si>
  <si>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</si>
  <si>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</si>
  <si>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</si>
  <si>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</si>
  <si>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</si>
  <si>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</si>
  <si>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</si>
  <si>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</si>
  <si>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</si>
  <si>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</si>
  <si>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</si>
  <si>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</si>
  <si>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</si>
  <si>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</si>
  <si>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</si>
  <si>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</si>
  <si>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</si>
  <si>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</si>
  <si>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</si>
  <si>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</si>
  <si>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</si>
  <si>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</si>
  <si>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</si>
  <si>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</si>
  <si>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</si>
  <si>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</si>
  <si>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</si>
  <si>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</si>
  <si>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</si>
  <si>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</si>
  <si>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</si>
  <si>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</si>
  <si>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</si>
  <si>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</si>
  <si>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</si>
  <si>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</si>
  <si>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</si>
  <si>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</si>
  <si>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</si>
  <si>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</si>
  <si>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</si>
  <si>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</si>
  <si>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</si>
  <si>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</si>
  <si>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</si>
  <si>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</si>
  <si>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</si>
  <si>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</si>
  <si>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</si>
  <si>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</si>
  <si>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</si>
  <si>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</si>
  <si>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</si>
  <si>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</si>
  <si>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</si>
  <si>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</si>
  <si>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</si>
  <si>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</si>
  <si>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</si>
  <si>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</si>
  <si>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</si>
  <si>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</si>
  <si>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</si>
  <si>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</si>
  <si>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</si>
  <si>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</si>
  <si>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</si>
  <si>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</si>
  <si>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</si>
  <si>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</si>
  <si>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</si>
  <si>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</si>
  <si>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</si>
  <si>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</si>
  <si>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</si>
  <si>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</si>
  <si>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</si>
  <si>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</si>
  <si>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</si>
  <si>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</si>
  <si>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</si>
  <si>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</si>
  <si>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</si>
  <si>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</si>
  <si>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</si>
  <si>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</si>
  <si>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</si>
  <si>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</si>
  <si>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</si>
  <si>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</si>
  <si>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</si>
  <si>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</si>
  <si>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</si>
  <si>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</si>
  <si>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</si>
  <si>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</si>
  <si>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</si>
  <si>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</si>
  <si>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</si>
  <si>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</si>
  <si>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</si>
  <si>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</si>
  <si>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</si>
  <si>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</si>
  <si>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</si>
  <si>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</si>
  <si>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</si>
  <si>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</si>
  <si>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</si>
  <si>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</si>
  <si>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</si>
  <si>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</si>
  <si>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</si>
  <si>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</si>
  <si>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</si>
  <si>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</si>
  <si>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</si>
  <si>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</si>
  <si>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</si>
  <si>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</si>
  <si>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</si>
  <si>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</si>
  <si>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</si>
  <si>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</si>
  <si>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</si>
  <si>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</si>
  <si>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</si>
  <si>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</si>
  <si>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</si>
  <si>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</si>
  <si>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</si>
  <si>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</si>
  <si>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</si>
  <si>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</si>
  <si>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</si>
  <si>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</si>
  <si>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</si>
  <si>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</si>
  <si>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</si>
  <si>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</si>
  <si>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</si>
  <si>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</si>
  <si>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</si>
  <si>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</si>
  <si>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</si>
  <si>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</si>
  <si>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</si>
  <si>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</si>
  <si>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</si>
  <si>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</si>
  <si>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</si>
  <si>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</si>
  <si>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</si>
  <si>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</si>
  <si>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</si>
  <si>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</si>
  <si>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</si>
  <si>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</si>
  <si>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</si>
  <si>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</si>
  <si>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</si>
  <si>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</si>
  <si>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</si>
  <si>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</si>
  <si>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</si>
  <si>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</si>
  <si>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</si>
  <si>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</si>
  <si>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</si>
  <si>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</si>
  <si>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</si>
  <si>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</si>
  <si>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</si>
  <si>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</si>
  <si>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</si>
  <si>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</si>
  <si>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</si>
  <si>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</si>
  <si>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</si>
  <si>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</si>
  <si>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</si>
  <si>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</si>
  <si>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</si>
  <si>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</si>
  <si>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</si>
  <si>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</si>
  <si>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</si>
  <si>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</si>
  <si>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</si>
  <si>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</si>
  <si>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</si>
  <si>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</si>
  <si>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</si>
  <si>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</si>
  <si>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</si>
  <si>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</si>
  <si>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</si>
  <si>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</si>
  <si>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</si>
  <si>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</si>
  <si>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</si>
  <si>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</si>
  <si>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</si>
  <si>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</si>
  <si>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</si>
  <si>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</si>
  <si>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</si>
  <si>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</si>
  <si>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</si>
  <si>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</si>
  <si>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</si>
  <si>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</si>
  <si>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</si>
  <si>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</si>
  <si>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</si>
  <si>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</si>
  <si>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</si>
  <si>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</si>
  <si>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</si>
  <si>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</si>
  <si>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</si>
  <si>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</si>
  <si>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</si>
  <si>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</si>
  <si>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</si>
  <si>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</si>
  <si>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</si>
  <si>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</si>
  <si>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</si>
  <si>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</si>
  <si>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</si>
  <si>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</si>
  <si>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</si>
  <si>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</si>
  <si>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</si>
  <si>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</si>
  <si>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</si>
  <si>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</si>
  <si>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</si>
  <si>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</si>
  <si>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</si>
  <si>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</si>
  <si>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</si>
  <si>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</si>
  <si>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</si>
  <si>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</si>
  <si>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</si>
  <si>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</si>
  <si>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</si>
  <si>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</si>
  <si>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</si>
  <si>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</si>
  <si>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</si>
  <si>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</si>
  <si>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</si>
  <si>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</si>
  <si>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</si>
  <si>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</si>
  <si>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</si>
  <si>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</si>
  <si>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</si>
  <si>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</si>
  <si>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</si>
  <si>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</si>
  <si>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</si>
  <si>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</si>
  <si>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</si>
  <si>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</si>
  <si>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</si>
  <si>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</si>
  <si>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</si>
  <si>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</si>
  <si>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</si>
  <si>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</si>
  <si>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</si>
  <si>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</si>
  <si>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</si>
  <si>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</si>
  <si>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</si>
  <si>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</si>
  <si>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</si>
  <si>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</si>
  <si>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</si>
  <si>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</si>
  <si>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</si>
  <si>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</si>
  <si>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</si>
  <si>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</si>
  <si>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</si>
  <si>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</si>
  <si>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</si>
  <si>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</si>
  <si>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</si>
  <si>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</si>
  <si>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</si>
  <si>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</si>
  <si>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</si>
  <si>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</si>
  <si>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</si>
  <si>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</si>
  <si>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</si>
  <si>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</si>
  <si>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</si>
  <si>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</si>
  <si>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</si>
  <si>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</si>
  <si>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</si>
  <si>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</si>
  <si>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</si>
  <si>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</si>
  <si>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</si>
  <si>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</si>
  <si>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</si>
  <si>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</si>
  <si>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</si>
  <si>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</si>
  <si>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</si>
  <si>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</si>
  <si>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</si>
  <si>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</si>
  <si>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</si>
  <si>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</si>
  <si>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</si>
  <si>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</si>
  <si>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</si>
  <si>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</si>
  <si>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</si>
  <si>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</si>
  <si>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</si>
  <si>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</si>
  <si>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</si>
  <si>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</si>
  <si>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</si>
  <si>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</si>
  <si>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</si>
  <si>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</si>
  <si>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</si>
  <si>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</si>
  <si>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</si>
  <si>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</si>
  <si>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</si>
  <si>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</si>
  <si>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</si>
  <si>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</si>
  <si>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</si>
  <si>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</si>
  <si>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</si>
  <si>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</si>
  <si>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</si>
  <si>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</si>
  <si>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</si>
  <si>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</si>
  <si>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</si>
  <si>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</si>
  <si>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</si>
  <si>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</si>
  <si>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</si>
  <si>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</si>
  <si>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</si>
  <si>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</si>
  <si>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</si>
  <si>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</si>
  <si>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</si>
  <si>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</si>
  <si>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</si>
  <si>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</si>
  <si>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</si>
  <si>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</si>
  <si>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</si>
  <si>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</si>
  <si>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</si>
  <si>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</si>
  <si>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</si>
  <si>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</si>
  <si>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</si>
  <si>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</si>
  <si>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</si>
  <si>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</si>
  <si>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</si>
  <si>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</si>
  <si>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</si>
  <si>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</si>
  <si>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</si>
  <si>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</si>
  <si>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</si>
  <si>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</si>
  <si>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</si>
  <si>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</si>
  <si>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</si>
  <si>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</si>
  <si>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</si>
  <si>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</si>
  <si>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</si>
  <si>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</si>
  <si>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</si>
  <si>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</si>
  <si>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</si>
  <si>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</si>
  <si>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</si>
  <si>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</si>
  <si>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</si>
  <si>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</si>
  <si>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</si>
  <si>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</si>
  <si>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</si>
  <si>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</si>
  <si>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</si>
  <si>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</si>
  <si>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</si>
  <si>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</si>
  <si>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</si>
  <si>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</si>
  <si>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</si>
  <si>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</si>
  <si>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</si>
  <si>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</si>
  <si>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</si>
  <si>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</si>
  <si>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</si>
  <si>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</si>
  <si>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</si>
  <si>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</si>
  <si>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</si>
  <si>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</si>
  <si>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</si>
  <si>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</si>
  <si>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</si>
  <si>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</si>
  <si>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</si>
  <si>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</si>
  <si>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</si>
  <si>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</si>
  <si>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</si>
  <si>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</si>
  <si>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</si>
  <si>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</si>
  <si>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</si>
  <si>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</si>
  <si>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</si>
  <si>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</si>
  <si>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</si>
  <si>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</si>
  <si>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</si>
  <si>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</si>
  <si>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</si>
  <si>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</si>
  <si>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</si>
  <si>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</si>
  <si>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</si>
  <si>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</si>
  <si>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</si>
  <si>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</si>
  <si>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</si>
  <si>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</si>
  <si>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</si>
  <si>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</si>
  <si>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</si>
  <si>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</si>
  <si>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</si>
  <si>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</si>
  <si>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</si>
  <si>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</si>
  <si>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</si>
  <si>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</si>
  <si>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</si>
  <si>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</si>
  <si>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</si>
  <si>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</si>
  <si>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</si>
  <si>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</si>
  <si>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</si>
  <si>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</si>
  <si>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</si>
  <si>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</si>
  <si>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</si>
  <si>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</si>
  <si>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</si>
  <si>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</si>
  <si>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</si>
  <si>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</si>
  <si>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</si>
  <si>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</si>
  <si>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</si>
  <si>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</si>
  <si>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</si>
  <si>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</si>
  <si>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</si>
  <si>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</si>
  <si>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</si>
  <si>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</si>
  <si>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</si>
  <si>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</si>
  <si>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</si>
  <si>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</si>
  <si>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</si>
  <si>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</si>
  <si>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</si>
  <si>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</si>
  <si>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</si>
  <si>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</si>
  <si>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</si>
  <si>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</si>
  <si>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</si>
  <si>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</si>
  <si>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</si>
  <si>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</si>
  <si>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</si>
  <si>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</si>
  <si>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</si>
  <si>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</si>
  <si>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</si>
  <si>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</si>
  <si>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</si>
  <si>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</si>
  <si>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</si>
  <si>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</si>
  <si>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</si>
  <si>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</si>
  <si>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</si>
  <si>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</si>
  <si>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</si>
  <si>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</si>
  <si>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</si>
  <si>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</si>
  <si>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</si>
  <si>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</si>
  <si>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</si>
  <si>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</si>
  <si>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</si>
  <si>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</si>
  <si>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</si>
  <si>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</si>
  <si>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</si>
  <si>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</si>
  <si>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</si>
  <si>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</si>
  <si>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</si>
  <si>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</si>
  <si>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</si>
  <si>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</si>
  <si>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</si>
  <si>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</si>
  <si>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</si>
  <si>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</si>
  <si>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</si>
  <si>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</si>
  <si>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</si>
  <si>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</si>
  <si>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</si>
  <si>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</si>
  <si>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</si>
  <si>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</si>
  <si>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</si>
  <si>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</si>
  <si>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</si>
  <si>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</si>
  <si>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</si>
  <si>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</si>
  <si>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</si>
  <si>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</si>
  <si>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</si>
  <si>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</si>
  <si>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</si>
  <si>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</si>
  <si>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</si>
  <si>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</si>
  <si>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</si>
  <si>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</si>
  <si>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</si>
  <si>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</si>
  <si>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</si>
  <si>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</si>
  <si>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</si>
  <si>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</si>
  <si>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</si>
  <si>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</si>
  <si>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</si>
  <si>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</si>
  <si>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</si>
  <si>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</si>
  <si>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</si>
  <si>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</si>
  <si>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</si>
  <si>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</si>
  <si>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</si>
  <si>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</si>
  <si>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</si>
  <si>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</si>
  <si>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</si>
  <si>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</si>
  <si>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</si>
  <si>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</si>
  <si>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</si>
  <si>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</si>
  <si>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</si>
  <si>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</si>
  <si>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</si>
  <si>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</si>
  <si>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</si>
  <si>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</si>
  <si>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</si>
  <si>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</si>
  <si>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</si>
  <si>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</si>
  <si>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</si>
  <si>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</si>
  <si>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</si>
  <si>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</si>
  <si>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</si>
  <si>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</si>
  <si>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</si>
  <si>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</si>
  <si>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</si>
  <si>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</si>
  <si>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</si>
  <si>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</si>
  <si>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</si>
  <si>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</si>
  <si>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</si>
  <si>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</si>
  <si>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</si>
  <si>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</si>
  <si>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</si>
  <si>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</si>
  <si>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</si>
  <si>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</si>
  <si>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</si>
  <si>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</si>
  <si>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</si>
  <si>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</si>
  <si>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</si>
  <si>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</si>
  <si>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</si>
  <si>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</si>
  <si>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</si>
  <si>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</si>
  <si>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</si>
  <si>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</si>
  <si>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</si>
  <si>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</si>
  <si>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</si>
  <si>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</si>
  <si>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</si>
  <si>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</si>
  <si>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</si>
  <si>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</si>
  <si>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</si>
  <si>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</si>
  <si>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</si>
  <si>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</si>
  <si>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</si>
  <si>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</si>
  <si>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</si>
  <si>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</si>
  <si>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</si>
  <si>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</si>
  <si>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</si>
  <si>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</si>
  <si>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</si>
  <si>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</si>
  <si>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</si>
  <si>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</si>
  <si>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</si>
  <si>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</si>
  <si>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</si>
  <si>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</si>
  <si>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</si>
  <si>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</si>
  <si>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</si>
  <si>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</si>
  <si>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</si>
  <si>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</si>
  <si>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</si>
  <si>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</si>
  <si>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</si>
  <si>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</si>
  <si>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</si>
  <si>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</si>
  <si>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</si>
  <si>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</si>
  <si>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</si>
  <si>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</si>
  <si>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</si>
  <si>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</si>
  <si>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</si>
  <si>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</si>
  <si>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</si>
  <si>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</si>
  <si>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</si>
  <si>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</si>
  <si>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</si>
  <si>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</si>
  <si>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</si>
  <si>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</si>
  <si>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</si>
  <si>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</si>
  <si>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</si>
  <si>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</si>
  <si>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</si>
  <si>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</si>
  <si>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</si>
  <si>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</si>
  <si>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</si>
  <si>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</si>
  <si>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</si>
  <si>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</si>
  <si>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</si>
  <si>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</si>
  <si>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</si>
  <si>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</si>
  <si>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</si>
  <si>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</si>
  <si>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</si>
  <si>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</si>
  <si>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</si>
  <si>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</si>
  <si>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</si>
  <si>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</si>
  <si>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</si>
  <si>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</si>
  <si>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</si>
  <si>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</si>
  <si>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</si>
  <si>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</si>
  <si>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</si>
  <si>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</si>
  <si>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</si>
  <si>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</si>
  <si>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</si>
  <si>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</si>
  <si>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</si>
  <si>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</si>
  <si>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</si>
  <si>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</si>
  <si>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</si>
  <si>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</si>
  <si>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</si>
  <si>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</si>
  <si>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</si>
  <si>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</si>
  <si>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</si>
  <si>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</si>
  <si>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</si>
  <si>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</si>
  <si>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</si>
  <si>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</si>
  <si>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</si>
  <si>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</si>
  <si>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</si>
  <si>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</si>
  <si>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</si>
  <si>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</si>
  <si>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</si>
  <si>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</si>
  <si>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</si>
  <si>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</si>
  <si>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</si>
  <si>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</si>
  <si>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</si>
  <si>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</si>
  <si>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</si>
  <si>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</si>
  <si>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</si>
  <si>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</si>
  <si>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</si>
  <si>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</si>
  <si>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</si>
  <si>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</si>
  <si>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</si>
  <si>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</si>
  <si>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</si>
  <si>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</si>
  <si>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</si>
  <si>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</si>
  <si>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</si>
  <si>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</si>
  <si>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</si>
  <si>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</si>
  <si>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</si>
  <si>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</si>
  <si>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</si>
  <si>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</si>
  <si>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</si>
  <si>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</si>
  <si>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</si>
  <si>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</si>
  <si>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</si>
  <si>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</si>
  <si>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</si>
  <si>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</si>
  <si>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</si>
  <si>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</si>
  <si>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</si>
  <si>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</si>
  <si>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</si>
  <si>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</si>
  <si>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</si>
  <si>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</si>
  <si>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</si>
  <si>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</si>
  <si>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</si>
  <si>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</si>
  <si>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</si>
  <si>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</si>
  <si>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</si>
  <si>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</si>
  <si>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</si>
  <si>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</si>
  <si>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</si>
  <si>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</si>
  <si>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</si>
  <si>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</si>
  <si>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</si>
  <si>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</si>
  <si>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</si>
  <si>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</si>
  <si>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</si>
  <si>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</si>
  <si>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</si>
  <si>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</si>
  <si>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</si>
  <si>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</si>
  <si>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</si>
  <si>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</si>
  <si>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</si>
  <si>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</si>
  <si>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</si>
  <si>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</si>
  <si>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</si>
  <si>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</si>
  <si>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</si>
  <si>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</si>
  <si>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</si>
  <si>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</si>
  <si>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</si>
  <si>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</si>
  <si>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</si>
  <si>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</si>
  <si>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</si>
  <si>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</si>
  <si>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</si>
  <si>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</si>
  <si>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</si>
  <si>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</si>
  <si>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</si>
  <si>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</si>
  <si>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</si>
  <si>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</si>
  <si>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</si>
  <si>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</si>
  <si>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</si>
  <si>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</si>
  <si>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</si>
  <si>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</si>
  <si>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</si>
  <si>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</si>
  <si>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</si>
  <si>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</si>
  <si>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</si>
  <si>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</si>
  <si>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</si>
  <si>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</si>
  <si>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</si>
  <si>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</si>
  <si>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</si>
  <si>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</si>
  <si>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</si>
  <si>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</si>
  <si>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</si>
  <si>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</si>
  <si>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</si>
  <si>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</si>
  <si>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</si>
  <si>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</si>
  <si>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</si>
  <si>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</si>
  <si>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</si>
  <si>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</si>
  <si>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</si>
  <si>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</si>
  <si>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</si>
  <si>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</si>
  <si>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</si>
  <si>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</si>
  <si>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</si>
  <si>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</si>
  <si>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</si>
  <si>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</si>
  <si>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</si>
  <si>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</si>
  <si>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</si>
  <si>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</si>
  <si>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</si>
  <si>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</si>
  <si>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</si>
  <si>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</si>
  <si>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</si>
  <si>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</si>
  <si>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</si>
  <si>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</si>
  <si>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</si>
  <si>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</si>
  <si>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</si>
  <si>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</si>
  <si>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</si>
  <si>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</si>
  <si>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</si>
  <si>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</si>
  <si>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</si>
  <si>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</si>
  <si>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</si>
  <si>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</si>
  <si>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</si>
  <si>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</si>
  <si>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</si>
  <si>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</si>
  <si>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</si>
  <si>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</si>
  <si>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</si>
  <si>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</si>
  <si>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</si>
  <si>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</si>
  <si>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</si>
  <si>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</si>
  <si>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</si>
  <si>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</si>
  <si>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</si>
  <si>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</si>
  <si>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</si>
  <si>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</si>
  <si>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</si>
  <si>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</si>
  <si>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</si>
  <si>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</si>
  <si>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</si>
  <si>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</si>
  <si>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</si>
  <si>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</si>
  <si>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</si>
  <si>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</si>
  <si>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</si>
  <si>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</si>
  <si>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</si>
  <si>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</si>
  <si>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</si>
  <si>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</si>
  <si>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</si>
  <si>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</si>
  <si>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</si>
  <si>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</si>
  <si>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</si>
  <si>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</si>
  <si>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</si>
  <si>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</si>
  <si>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</si>
  <si>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</si>
  <si>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</si>
  <si>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</si>
  <si>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</si>
  <si>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</si>
  <si>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</si>
  <si>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</si>
  <si>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</si>
  <si>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</si>
  <si>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</si>
  <si>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</si>
  <si>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</si>
  <si>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</si>
  <si>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</si>
  <si>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</si>
  <si>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</si>
  <si>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</si>
  <si>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</si>
  <si>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</si>
  <si>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</si>
  <si>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</si>
  <si>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</si>
  <si>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</si>
  <si>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</si>
  <si>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</si>
  <si>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</si>
  <si>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</si>
  <si>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</si>
  <si>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</si>
  <si>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</si>
  <si>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</si>
  <si>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</si>
  <si>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</si>
  <si>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</si>
  <si>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</si>
  <si>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</si>
  <si>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</si>
  <si>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</si>
  <si>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</si>
  <si>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</si>
  <si>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</si>
  <si>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</si>
  <si>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</si>
  <si>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</si>
  <si>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</si>
  <si>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</si>
  <si>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</si>
  <si>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</si>
  <si>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</si>
  <si>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</si>
  <si>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</si>
  <si>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</si>
  <si>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</si>
  <si>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</si>
  <si>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</si>
  <si>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</si>
  <si>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</si>
  <si>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</si>
  <si>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</si>
  <si>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</si>
  <si>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</si>
  <si>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</si>
  <si>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</si>
  <si>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</si>
  <si>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</si>
  <si>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</si>
  <si>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</si>
  <si>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</si>
  <si>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</si>
  <si>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</si>
  <si>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</si>
  <si>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</si>
  <si>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</si>
  <si>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</si>
  <si>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</si>
  <si>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</si>
  <si>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</si>
  <si>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</si>
  <si>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</si>
  <si>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</si>
  <si>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</si>
  <si>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</si>
  <si>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</si>
  <si>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</si>
  <si>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</si>
  <si>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</si>
  <si>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</si>
  <si>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</si>
  <si>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</si>
  <si>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</si>
  <si>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</si>
  <si>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</si>
  <si>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</si>
  <si>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</si>
  <si>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</si>
  <si>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</si>
  <si>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</si>
  <si>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</si>
  <si>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</si>
  <si>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</si>
  <si>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</si>
  <si>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</si>
  <si>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</si>
  <si>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</si>
  <si>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</si>
  <si>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</si>
  <si>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</si>
  <si>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</si>
  <si>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</si>
  <si>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</si>
  <si>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</si>
  <si>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</si>
  <si>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</si>
  <si>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</si>
  <si>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</si>
  <si>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</si>
  <si>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</si>
  <si>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</si>
  <si>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</si>
  <si>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</si>
  <si>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</si>
  <si>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</si>
  <si>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</si>
  <si>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</si>
  <si>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</si>
  <si>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</si>
  <si>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</si>
  <si>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</si>
  <si>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</si>
  <si>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</si>
  <si>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</si>
  <si>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</si>
  <si>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</si>
  <si>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</si>
  <si>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</si>
  <si>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</si>
  <si>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</si>
  <si>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</si>
  <si>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</si>
  <si>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</si>
  <si>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</si>
  <si>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</si>
  <si>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</si>
  <si>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</si>
  <si>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</si>
  <si>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</si>
  <si>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</si>
  <si>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</si>
  <si>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</si>
  <si>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</si>
  <si>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</si>
  <si>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</si>
  <si>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</si>
  <si>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</si>
  <si>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</si>
  <si>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</si>
  <si>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</si>
  <si>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</si>
  <si>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</si>
  <si>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</si>
  <si>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</si>
  <si>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</si>
  <si>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</si>
  <si>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</si>
  <si>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</si>
  <si>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</si>
  <si>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</si>
  <si>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</si>
  <si>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</si>
  <si>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</si>
  <si>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</si>
  <si>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</si>
  <si>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</si>
  <si>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</si>
  <si>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</si>
  <si>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</si>
  <si>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</si>
  <si>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</si>
  <si>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</si>
  <si>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</si>
  <si>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</si>
  <si>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</si>
  <si>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</si>
  <si>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</si>
  <si>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</si>
  <si>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</si>
  <si>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</si>
  <si>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</si>
  <si>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</si>
  <si>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</si>
  <si>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</si>
  <si>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</si>
  <si>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</si>
  <si>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</si>
  <si>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</si>
  <si>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</si>
  <si>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</si>
  <si>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</si>
  <si>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</si>
  <si>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</si>
  <si>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</si>
  <si>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</si>
  <si>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</si>
  <si>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</si>
  <si>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</si>
  <si>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</si>
  <si>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</si>
  <si>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</si>
  <si>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</si>
  <si>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</si>
  <si>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</si>
  <si>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</si>
  <si>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</si>
  <si>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</si>
  <si>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</si>
  <si>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</si>
  <si>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</si>
  <si>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</si>
  <si>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</si>
  <si>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</si>
  <si>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</si>
  <si>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</si>
  <si>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</si>
  <si>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</si>
  <si>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</si>
  <si>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</si>
  <si>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</si>
  <si>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</si>
  <si>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</si>
  <si>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</si>
  <si>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</si>
  <si>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</si>
  <si>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</si>
  <si>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</si>
  <si>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</si>
  <si>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</si>
  <si>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</si>
  <si>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</si>
  <si>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</si>
  <si>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</si>
  <si>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</si>
  <si>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</si>
  <si>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</si>
  <si>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</si>
  <si>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</si>
  <si>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</si>
  <si>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</si>
  <si>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</si>
  <si>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</si>
  <si>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</si>
  <si>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</si>
  <si>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</si>
  <si>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</si>
  <si>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</si>
  <si>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</si>
  <si>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</si>
  <si>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</si>
  <si>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</si>
  <si>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</si>
  <si>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</si>
  <si>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</si>
  <si>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</si>
  <si>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</si>
  <si>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</si>
  <si>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</si>
  <si>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</si>
  <si>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</si>
  <si>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</si>
  <si>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</si>
  <si>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</si>
  <si>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</si>
  <si>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</si>
  <si>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</si>
  <si>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</si>
  <si>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</si>
  <si>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</si>
  <si>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</si>
  <si>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</si>
  <si>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</si>
  <si>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</si>
  <si>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</si>
  <si>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</si>
  <si>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</si>
  <si>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</si>
  <si>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</si>
  <si>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</si>
  <si>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</si>
  <si>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</si>
  <si>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</si>
  <si>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</si>
  <si>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</si>
  <si>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</si>
  <si>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</si>
  <si>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</si>
  <si>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</si>
  <si>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</si>
  <si>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</si>
  <si>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</si>
  <si>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</si>
  <si>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</si>
  <si>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</si>
  <si>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</si>
  <si>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</si>
  <si>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</si>
  <si>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</si>
  <si>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</si>
  <si>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</si>
  <si>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</si>
  <si>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</si>
  <si>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</si>
  <si>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</si>
  <si>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</si>
  <si>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</si>
  <si>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</si>
  <si>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</si>
  <si>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</si>
  <si>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</si>
  <si>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</si>
  <si>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</si>
  <si>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</si>
  <si>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</si>
  <si>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</si>
  <si>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</si>
  <si>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</si>
  <si>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</si>
  <si>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</si>
  <si>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</si>
  <si>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</si>
  <si>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</si>
  <si>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</si>
  <si>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</si>
  <si>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</si>
  <si>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</si>
  <si>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</si>
  <si>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</si>
  <si>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</si>
  <si>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</si>
  <si>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</si>
  <si>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</si>
  <si>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</si>
  <si>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</si>
  <si>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</si>
  <si>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</si>
  <si>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</si>
  <si>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</si>
  <si>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</si>
  <si>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</si>
  <si>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</si>
  <si>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</si>
  <si>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</si>
  <si>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</si>
  <si>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</si>
  <si>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</si>
  <si>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</si>
  <si>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</si>
  <si>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</si>
  <si>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</si>
  <si>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</si>
  <si>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</si>
  <si>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</si>
  <si>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</si>
  <si>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</si>
  <si>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</si>
  <si>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</si>
  <si>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</si>
  <si>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</si>
  <si>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</si>
  <si>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</si>
  <si>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</si>
  <si>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</si>
  <si>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</si>
  <si>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</si>
  <si>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</si>
  <si>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</si>
  <si>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</si>
  <si>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</si>
  <si>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</si>
  <si>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</si>
  <si>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</si>
  <si>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</si>
  <si>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</si>
  <si>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</si>
  <si>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</si>
  <si>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</si>
  <si>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</si>
  <si>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</si>
  <si>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</si>
  <si>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</si>
  <si>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</si>
  <si>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</si>
  <si>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</si>
  <si>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</si>
  <si>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</si>
  <si>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</si>
  <si>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</si>
  <si>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</si>
  <si>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</si>
  <si>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</si>
  <si>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</si>
  <si>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</si>
  <si>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</si>
  <si>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</si>
  <si>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</si>
  <si>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</si>
  <si>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</si>
  <si>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</si>
  <si>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</si>
  <si>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</si>
  <si>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</si>
  <si>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</si>
  <si>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</si>
  <si>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</si>
  <si>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</si>
  <si>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</si>
  <si>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</si>
  <si>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</si>
  <si>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</si>
  <si>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</si>
  <si>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</si>
  <si>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</si>
  <si>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</si>
  <si>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</si>
  <si>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</si>
  <si>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</si>
  <si>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</si>
  <si>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</si>
  <si>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</si>
  <si>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</si>
  <si>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</si>
  <si>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</si>
  <si>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</si>
  <si>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</si>
  <si>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</si>
  <si>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</si>
  <si>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</si>
  <si>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</si>
  <si>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</si>
  <si>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</si>
  <si>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</si>
  <si>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</si>
  <si>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</si>
  <si>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</si>
  <si>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</si>
  <si>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</si>
  <si>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</si>
  <si>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</si>
  <si>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</si>
  <si>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</si>
  <si>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</si>
  <si>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</si>
  <si>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</si>
  <si>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</si>
  <si>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</si>
  <si>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</si>
  <si>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</si>
  <si>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</si>
  <si>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</si>
  <si>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</si>
  <si>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</si>
  <si>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</si>
  <si>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</si>
  <si>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</si>
  <si>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</si>
  <si>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</si>
  <si>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</si>
  <si>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</si>
  <si>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</si>
  <si>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</si>
  <si>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</si>
  <si>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</si>
  <si>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</si>
  <si>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</si>
  <si>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</si>
  <si>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</si>
  <si>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</si>
  <si>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</si>
  <si>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</si>
  <si>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</si>
  <si>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</si>
  <si>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</si>
  <si>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</si>
  <si>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</si>
  <si>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</si>
  <si>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</si>
  <si>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</si>
  <si>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</si>
  <si>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</si>
  <si>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</si>
  <si>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</si>
  <si>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</si>
  <si>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</si>
  <si>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</si>
  <si>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</si>
  <si>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</si>
  <si>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</si>
  <si>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</si>
  <si>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</si>
  <si>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</si>
  <si>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</si>
  <si>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</si>
  <si>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</si>
  <si>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</si>
  <si>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</si>
  <si>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</si>
  <si>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</si>
  <si>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</si>
  <si>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</si>
  <si>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</si>
  <si>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</si>
  <si>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</si>
  <si>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</si>
  <si>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</si>
  <si>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</si>
  <si>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</si>
  <si>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</si>
  <si>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</si>
  <si>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</si>
  <si>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</si>
  <si>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</si>
  <si>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</si>
  <si>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</si>
  <si>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</si>
  <si>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</si>
  <si>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</si>
  <si>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</si>
  <si>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</si>
  <si>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</si>
  <si>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</si>
  <si>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</si>
  <si>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</si>
  <si>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</si>
  <si>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</si>
  <si>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</si>
  <si>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</si>
  <si>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</si>
  <si>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</si>
  <si>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</si>
  <si>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</si>
  <si>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</si>
  <si>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</si>
  <si>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</si>
  <si>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</si>
  <si>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</si>
  <si>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</si>
  <si>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</si>
  <si>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</si>
  <si>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</si>
  <si>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</si>
  <si>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</si>
  <si>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</si>
  <si>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</si>
  <si>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</si>
  <si>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</si>
  <si>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</si>
  <si>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</si>
  <si>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</si>
  <si>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</si>
  <si>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</si>
  <si>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</si>
  <si>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</si>
  <si>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</si>
  <si>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</si>
  <si>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</si>
  <si>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</si>
  <si>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</si>
  <si>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</si>
  <si>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</si>
  <si>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</si>
  <si>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</si>
  <si>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</si>
  <si>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</si>
  <si>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</si>
  <si>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</si>
  <si>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</si>
  <si>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</si>
  <si>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</si>
  <si>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</si>
  <si>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</si>
  <si>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</si>
  <si>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</si>
  <si>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</si>
  <si>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</si>
  <si>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</si>
  <si>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</si>
  <si>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</si>
  <si>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</si>
  <si>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</si>
  <si>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</si>
  <si>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</si>
  <si>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</si>
  <si>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</si>
  <si>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</si>
  <si>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</si>
  <si>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</si>
  <si>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</si>
  <si>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</si>
  <si>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</si>
  <si>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</si>
  <si>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</si>
  <si>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</si>
  <si>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</si>
  <si>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</si>
  <si>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</si>
  <si>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</si>
  <si>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</si>
  <si>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</si>
  <si>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</si>
  <si>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</si>
  <si>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</si>
  <si>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</si>
  <si>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</si>
  <si>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</si>
  <si>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</si>
  <si>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</si>
  <si>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</si>
  <si>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</si>
  <si>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</si>
  <si>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</si>
  <si>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</si>
  <si>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</si>
  <si>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</si>
  <si>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</si>
  <si>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</si>
  <si>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</si>
  <si>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</si>
  <si>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</si>
  <si>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</si>
  <si>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</si>
  <si>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</si>
  <si>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</si>
  <si>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</si>
  <si>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</si>
  <si>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</si>
  <si>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</si>
  <si>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</si>
  <si>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</si>
  <si>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</si>
  <si>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</si>
  <si>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</si>
  <si>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</si>
  <si>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</si>
  <si>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</si>
  <si>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</si>
  <si>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</si>
  <si>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</si>
  <si>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</si>
  <si>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</si>
  <si>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</si>
  <si>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</si>
  <si>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</si>
  <si>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</si>
  <si>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</si>
  <si>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</si>
  <si>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</si>
  <si>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</si>
  <si>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</si>
  <si>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</si>
  <si>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</si>
  <si>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</si>
  <si>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</si>
  <si>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</si>
  <si>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</si>
  <si>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</si>
  <si>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</si>
  <si>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</si>
  <si>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</si>
  <si>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</si>
  <si>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</si>
  <si>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</si>
  <si>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</si>
  <si>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</si>
  <si>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</si>
  <si>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</si>
  <si>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</si>
  <si>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</si>
  <si>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</si>
  <si>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</si>
  <si>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</si>
  <si>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</si>
  <si>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</si>
  <si>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</si>
  <si>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</si>
  <si>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</si>
  <si>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</si>
  <si>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</si>
  <si>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</si>
  <si>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</si>
  <si>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</si>
  <si>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</si>
  <si>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</si>
  <si>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</si>
  <si>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</si>
  <si>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</si>
  <si>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</si>
  <si>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</si>
  <si>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</si>
  <si>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</si>
  <si>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</si>
  <si>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</si>
  <si>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</si>
  <si>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</si>
  <si>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</si>
  <si>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</si>
  <si>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</si>
  <si>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</si>
  <si>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</si>
  <si>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</si>
  <si>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</si>
  <si>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</si>
  <si>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</si>
  <si>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</si>
  <si>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</si>
  <si>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</si>
  <si>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</si>
  <si>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</si>
  <si>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</si>
  <si>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</si>
  <si>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</si>
  <si>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</si>
  <si>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</si>
  <si>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</si>
  <si>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</si>
  <si>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</si>
  <si>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</si>
  <si>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</si>
  <si>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</si>
  <si>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</si>
  <si>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</si>
  <si>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</si>
  <si>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</si>
  <si>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</si>
  <si>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</si>
  <si>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</si>
  <si>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</si>
  <si>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</si>
  <si>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</si>
  <si>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</si>
  <si>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</si>
  <si>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</si>
  <si>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</si>
  <si>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</si>
  <si>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</si>
  <si>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</si>
  <si>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</si>
  <si>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</si>
  <si>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</si>
  <si>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</si>
  <si>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</si>
  <si>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</si>
  <si>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</si>
  <si>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</si>
  <si>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</si>
  <si>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</si>
  <si>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</si>
  <si>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</si>
  <si>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</si>
  <si>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</si>
  <si>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</si>
  <si>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</si>
  <si>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</si>
  <si>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</si>
  <si>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</si>
  <si>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</si>
  <si>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</si>
  <si>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</si>
  <si>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</si>
  <si>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</si>
  <si>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</si>
  <si>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</si>
  <si>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</si>
  <si>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</si>
  <si>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</si>
  <si>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</si>
  <si>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</si>
  <si>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</si>
  <si>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</si>
  <si>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</si>
  <si>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</si>
  <si>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</si>
  <si>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</si>
  <si>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</si>
  <si>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</si>
  <si>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</si>
  <si>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</si>
  <si>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</si>
  <si>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</si>
  <si>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</si>
  <si>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</si>
  <si>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</si>
  <si>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</si>
  <si>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</si>
  <si>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</si>
  <si>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</si>
  <si>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</si>
  <si>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</si>
  <si>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</si>
  <si>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</si>
  <si>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</si>
  <si>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</si>
  <si>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</si>
  <si>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</si>
  <si>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</si>
  <si>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</si>
  <si>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</si>
  <si>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</si>
  <si>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</si>
  <si>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</si>
  <si>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</si>
  <si>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</si>
  <si>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</si>
  <si>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</si>
  <si>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</si>
  <si>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</si>
  <si>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</si>
  <si>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</si>
  <si>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</si>
  <si>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</si>
  <si>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</si>
  <si>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</si>
  <si>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</si>
  <si>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</si>
  <si>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</si>
  <si>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</si>
  <si>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</si>
  <si>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</si>
  <si>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</si>
  <si>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</si>
  <si>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</si>
  <si>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</si>
  <si>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</si>
  <si>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</si>
  <si>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</si>
  <si>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</si>
  <si>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</si>
  <si>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</si>
  <si>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</si>
  <si>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</si>
  <si>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</si>
  <si>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</si>
  <si>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</si>
  <si>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</si>
  <si>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</si>
  <si>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</si>
  <si>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</si>
  <si>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</si>
  <si>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</si>
  <si>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</si>
  <si>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</si>
  <si>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</si>
  <si>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</si>
  <si>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</si>
  <si>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</si>
  <si>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</si>
  <si>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</si>
  <si>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</si>
  <si>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</si>
  <si>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</si>
  <si>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</si>
  <si>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</si>
  <si>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</si>
  <si>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</si>
  <si>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</si>
  <si>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</si>
  <si>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</si>
  <si>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</si>
  <si>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</si>
  <si>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</si>
  <si>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</si>
  <si>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</si>
  <si>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</si>
  <si>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</si>
  <si>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</si>
  <si>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</si>
  <si>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</si>
  <si>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</si>
  <si>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</si>
  <si>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</si>
  <si>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</si>
  <si>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</si>
  <si>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</si>
  <si>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</si>
  <si>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</si>
  <si>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</si>
  <si>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</si>
  <si>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</si>
  <si>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</si>
  <si>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</si>
  <si>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</si>
  <si>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</si>
  <si>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</si>
  <si>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</si>
  <si>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</si>
  <si>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</si>
  <si>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</si>
  <si>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</si>
  <si>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</si>
  <si>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</si>
  <si>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</si>
  <si>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</si>
  <si>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</si>
  <si>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</si>
  <si>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</si>
  <si>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</si>
  <si>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</si>
  <si>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</si>
  <si>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</si>
  <si>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</si>
  <si>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</si>
  <si>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</si>
  <si>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</si>
  <si>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</si>
  <si>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</si>
  <si>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</si>
  <si>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</si>
  <si>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</si>
  <si>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</si>
  <si>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</si>
  <si>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</si>
  <si>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</si>
  <si>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</si>
  <si>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</si>
  <si>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</si>
  <si>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</si>
  <si>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</si>
  <si>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</si>
  <si>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</si>
  <si>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</si>
  <si>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</si>
  <si>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</si>
  <si>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</si>
  <si>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</si>
  <si>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</si>
  <si>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</si>
  <si>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</si>
  <si>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</si>
  <si>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</si>
  <si>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</si>
  <si>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</si>
  <si>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</si>
  <si>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</si>
  <si>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</si>
  <si>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</si>
  <si>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</si>
  <si>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</si>
  <si>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</si>
  <si>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</si>
  <si>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</si>
  <si>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</si>
  <si>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</si>
  <si>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</si>
  <si>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</si>
  <si>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</si>
  <si>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</si>
  <si>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</si>
  <si>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</si>
  <si>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</si>
  <si>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</si>
  <si>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</si>
  <si>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</si>
  <si>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</si>
  <si>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</si>
  <si>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</si>
  <si>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</si>
  <si>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</si>
  <si>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</si>
  <si>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</si>
  <si>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</si>
  <si>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</si>
  <si>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</si>
  <si>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</si>
  <si>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</si>
  <si>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</si>
  <si>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</si>
  <si>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</si>
  <si>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</si>
  <si>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</si>
  <si>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</si>
  <si>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</si>
  <si>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</si>
  <si>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</si>
  <si>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</si>
  <si>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</si>
  <si>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</si>
  <si>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</si>
  <si>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</si>
  <si>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</si>
  <si>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</si>
  <si>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</si>
  <si>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</si>
  <si>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</si>
  <si>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</si>
  <si>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</si>
  <si>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</si>
  <si>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</si>
  <si>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</si>
  <si>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</si>
  <si>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</si>
  <si>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</si>
  <si>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</si>
  <si>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</si>
  <si>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</si>
  <si>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</si>
  <si>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</si>
  <si>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</si>
  <si>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</si>
  <si>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</si>
  <si>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</si>
  <si>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</si>
  <si>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</si>
  <si>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</si>
  <si>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</si>
  <si>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</si>
  <si>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</si>
  <si>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</si>
  <si>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</si>
  <si>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</si>
  <si>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</si>
  <si>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</si>
  <si>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</si>
  <si>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</si>
  <si>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</si>
  <si>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</si>
  <si>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</si>
  <si>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</si>
  <si>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</si>
  <si>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</si>
  <si>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</si>
  <si>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</si>
  <si>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</si>
  <si>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</si>
  <si>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</si>
  <si>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</si>
  <si>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</si>
  <si>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</si>
  <si>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</si>
  <si>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</si>
  <si>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</si>
  <si>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</si>
  <si>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</si>
  <si>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</si>
  <si>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</si>
  <si>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</si>
  <si>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</si>
  <si>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</si>
  <si>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</si>
  <si>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</si>
  <si>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</si>
  <si>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</si>
  <si>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</si>
  <si>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</si>
  <si>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</si>
  <si>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</si>
  <si>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</si>
  <si>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</si>
  <si>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</si>
  <si>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</si>
  <si>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</si>
  <si>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</si>
  <si>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</si>
  <si>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</si>
  <si>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</si>
  <si>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</si>
  <si>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</si>
  <si>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</si>
  <si>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</si>
  <si>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</si>
  <si>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</si>
  <si>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</si>
  <si>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</si>
  <si>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</si>
  <si>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</si>
  <si>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</si>
  <si>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</si>
  <si>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</si>
  <si>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</si>
  <si>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</si>
  <si>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</si>
  <si>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</si>
  <si>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</si>
  <si>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</si>
  <si>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</si>
  <si>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</si>
  <si>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</si>
  <si>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</si>
  <si>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</si>
  <si>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</si>
  <si>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</si>
  <si>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</si>
  <si>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</si>
  <si>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</si>
  <si>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</si>
  <si>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</si>
  <si>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</si>
  <si>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</si>
  <si>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</si>
  <si>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</si>
  <si>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</si>
  <si>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</si>
  <si>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</si>
  <si>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</si>
  <si>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</si>
  <si>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</si>
  <si>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</si>
  <si>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</si>
  <si>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</si>
  <si>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</si>
  <si>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</si>
  <si>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</si>
  <si>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</si>
  <si>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</si>
  <si>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</si>
  <si>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</si>
  <si>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</si>
  <si>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</si>
  <si>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</si>
  <si>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</si>
  <si>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</si>
  <si>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</si>
  <si>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</si>
  <si>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</si>
  <si>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</si>
  <si>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</si>
  <si>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</si>
  <si>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</si>
  <si>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</si>
  <si>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</si>
  <si>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</si>
  <si>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</si>
  <si>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</si>
  <si>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</si>
  <si>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</si>
  <si>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</si>
  <si>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</si>
  <si>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</si>
  <si>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</si>
  <si>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</si>
  <si>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</si>
  <si>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</si>
  <si>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</si>
  <si>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</si>
  <si>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</si>
  <si>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</si>
  <si>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</si>
  <si>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</si>
  <si>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</si>
  <si>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</si>
  <si>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</si>
  <si>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</si>
  <si>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</si>
  <si>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</si>
  <si>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</si>
  <si>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</si>
  <si>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</si>
  <si>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</si>
  <si>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</si>
  <si>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</si>
  <si>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</si>
  <si>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</si>
  <si>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</si>
  <si>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</si>
  <si>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</si>
  <si>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</si>
  <si>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</si>
  <si>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</si>
  <si>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</si>
  <si>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</si>
  <si>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</si>
  <si>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</si>
  <si>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</si>
  <si>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</si>
  <si>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</si>
  <si>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</si>
  <si>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</si>
  <si>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</si>
  <si>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</si>
  <si>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</si>
  <si>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</si>
  <si>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</si>
  <si>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</si>
  <si>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</si>
  <si>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</si>
  <si>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</si>
  <si>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</si>
  <si>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</si>
  <si>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</si>
  <si>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</si>
  <si>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</si>
  <si>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</si>
  <si>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</si>
  <si>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</si>
  <si>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</si>
  <si>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</si>
  <si>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</si>
  <si>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</si>
  <si>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</si>
  <si>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</si>
  <si>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</si>
  <si>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</si>
  <si>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</si>
  <si>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</si>
  <si>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</si>
  <si>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</si>
  <si>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</si>
  <si>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</si>
  <si>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</si>
  <si>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</si>
  <si>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</si>
  <si>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</si>
  <si>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</si>
  <si>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</si>
  <si>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</si>
  <si>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</si>
  <si>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</si>
  <si>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</si>
  <si>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</si>
  <si>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</si>
  <si>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</si>
  <si>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</si>
  <si>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</si>
  <si>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</si>
  <si>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</si>
  <si>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</si>
  <si>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</si>
  <si>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</si>
  <si>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</si>
  <si>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</si>
  <si>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</si>
  <si>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</si>
  <si>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</si>
  <si>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</si>
  <si>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</si>
  <si>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</si>
  <si>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</si>
  <si>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</si>
  <si>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</si>
  <si>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</si>
  <si>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</si>
  <si>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</si>
  <si>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</si>
  <si>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</si>
  <si>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</si>
  <si>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</si>
  <si>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</si>
  <si>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</si>
  <si>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</si>
  <si>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</si>
  <si>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</si>
  <si>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</si>
  <si>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</si>
  <si>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</si>
  <si>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</si>
  <si>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</si>
  <si>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</si>
  <si>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</si>
  <si>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</si>
  <si>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</si>
  <si>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</si>
  <si>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</si>
  <si>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</si>
  <si>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</si>
  <si>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</si>
  <si>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</si>
  <si>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</si>
  <si>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</si>
  <si>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</si>
  <si>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</si>
  <si>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</si>
  <si>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</si>
  <si>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</si>
  <si>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</si>
  <si>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</si>
  <si>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</si>
  <si>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</si>
  <si>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</si>
  <si>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</si>
  <si>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</si>
  <si>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</si>
  <si>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</si>
  <si>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</si>
  <si>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</si>
  <si>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</si>
  <si>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</si>
  <si>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</si>
  <si>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</si>
  <si>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</si>
  <si>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</si>
  <si>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</si>
  <si>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</si>
  <si>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</si>
  <si>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</si>
  <si>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</si>
  <si>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</si>
  <si>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</si>
  <si>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</si>
  <si>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</si>
  <si>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</si>
  <si>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</si>
  <si>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</si>
  <si>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</si>
  <si>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</si>
  <si>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</si>
  <si>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</si>
  <si>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</si>
  <si>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</si>
  <si>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</si>
  <si>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</si>
  <si>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</si>
  <si>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</si>
  <si>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</si>
  <si>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</si>
  <si>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</si>
  <si>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</si>
  <si>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</si>
  <si>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</si>
  <si>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</si>
  <si>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</si>
  <si>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</si>
  <si>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</si>
  <si>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</si>
  <si>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</si>
  <si>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</si>
  <si>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</si>
  <si>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</si>
  <si>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</si>
  <si>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</si>
  <si>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</si>
  <si>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</si>
  <si>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</si>
  <si>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</si>
  <si>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</si>
  <si>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</si>
  <si>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</si>
  <si>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</si>
  <si>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</si>
  <si>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</si>
  <si>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</si>
  <si>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</si>
  <si>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</si>
  <si>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</si>
  <si>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</si>
  <si>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</si>
  <si>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</si>
  <si>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</si>
  <si>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</si>
  <si>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</si>
  <si>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</si>
  <si>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</si>
  <si>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</si>
  <si>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</si>
  <si>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</si>
  <si>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</si>
  <si>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</si>
  <si>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</si>
  <si>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</si>
  <si>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</si>
  <si>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</si>
  <si>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</si>
  <si>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</si>
  <si>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</si>
  <si>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</si>
  <si>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</si>
  <si>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</si>
  <si>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</si>
  <si>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</si>
  <si>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</si>
  <si>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</si>
  <si>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</si>
  <si>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</si>
  <si>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</si>
  <si>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</si>
  <si>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</si>
  <si>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</si>
  <si>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</si>
  <si>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</si>
  <si>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</si>
  <si>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</si>
  <si>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</si>
  <si>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</si>
  <si>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</si>
  <si>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</si>
  <si>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</si>
  <si>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</si>
  <si>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</si>
  <si>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</si>
  <si>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</si>
  <si>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</si>
  <si>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</si>
  <si>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</si>
  <si>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</si>
  <si>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</si>
  <si>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</si>
  <si>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</si>
  <si>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</si>
  <si>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</si>
  <si>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</si>
  <si>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</si>
  <si>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</si>
  <si>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</si>
  <si>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</si>
  <si>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</si>
  <si>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</si>
  <si>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</si>
  <si>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</si>
  <si>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</si>
  <si>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</si>
  <si>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</si>
  <si>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</si>
  <si>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</si>
  <si>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</si>
  <si>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</si>
  <si>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</si>
  <si>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</si>
  <si>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</si>
  <si>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</si>
  <si>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</si>
  <si>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</si>
  <si>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</si>
  <si>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</si>
  <si>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</si>
  <si>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</si>
  <si>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</si>
  <si>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</si>
  <si>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</si>
  <si>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</si>
  <si>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</si>
  <si>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</si>
  <si>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</si>
  <si>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</si>
  <si>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</si>
  <si>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</si>
  <si>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</si>
  <si>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</si>
  <si>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</si>
  <si>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</si>
  <si>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</si>
  <si>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</si>
  <si>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</si>
  <si>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</si>
  <si>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</si>
  <si>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</si>
  <si>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</si>
  <si>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</si>
  <si>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</si>
  <si>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</si>
  <si>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</si>
  <si>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</si>
  <si>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</si>
  <si>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</si>
  <si>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</si>
  <si>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</si>
  <si>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</si>
  <si>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</si>
  <si>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</si>
  <si>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</si>
  <si>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</si>
  <si>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</si>
  <si>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</si>
  <si>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</si>
  <si>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</si>
  <si>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</si>
  <si>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</si>
  <si>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</si>
  <si>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</si>
  <si>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</si>
  <si>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</si>
  <si>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</si>
  <si>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</si>
  <si>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</si>
  <si>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</si>
  <si>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</si>
  <si>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</si>
  <si>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</si>
  <si>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</si>
  <si>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</si>
  <si>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</si>
  <si>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</si>
  <si>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</si>
  <si>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</si>
  <si>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</si>
  <si>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</si>
  <si>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</si>
  <si>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</si>
  <si>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</si>
  <si>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</si>
  <si>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</si>
  <si>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</si>
  <si>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</si>
  <si>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</si>
  <si>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</si>
  <si>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</si>
  <si>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</si>
  <si>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</si>
  <si>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</si>
  <si>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</si>
  <si>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</si>
  <si>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</si>
  <si>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</si>
  <si>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</si>
  <si>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</si>
  <si>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</si>
  <si>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</si>
  <si>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</si>
  <si>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</si>
  <si>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</si>
  <si>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</si>
  <si>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</si>
  <si>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</si>
  <si>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</si>
  <si>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</si>
  <si>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</si>
  <si>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</si>
  <si>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</si>
  <si>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</si>
  <si>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</si>
  <si>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</si>
  <si>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</si>
  <si>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</si>
  <si>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</si>
  <si>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</si>
  <si>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</si>
  <si>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</si>
  <si>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</si>
  <si>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</si>
  <si>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</si>
  <si>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</si>
  <si>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</si>
  <si>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</si>
  <si>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</si>
  <si>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</si>
  <si>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</si>
  <si>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</si>
  <si>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</si>
  <si>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</si>
  <si>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</si>
  <si>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</si>
  <si>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</si>
  <si>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</si>
  <si>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</si>
  <si>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</si>
  <si>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</si>
  <si>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</si>
  <si>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</si>
  <si>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</si>
  <si>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</si>
  <si>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</si>
  <si>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</si>
  <si>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</si>
  <si>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</si>
  <si>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</si>
  <si>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</si>
  <si>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</si>
  <si>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</si>
  <si>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</si>
  <si>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</si>
  <si>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</si>
  <si>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</si>
  <si>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</si>
  <si>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</si>
  <si>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</si>
  <si>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</si>
  <si>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</si>
  <si>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</si>
  <si>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</si>
  <si>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</si>
  <si>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</si>
  <si>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</si>
  <si>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</si>
  <si>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</si>
  <si>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</si>
  <si>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</si>
  <si>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</si>
  <si>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</si>
  <si>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</si>
  <si>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</si>
  <si>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</si>
  <si>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</si>
  <si>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</si>
  <si>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</si>
  <si>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</si>
  <si>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</si>
  <si>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</si>
  <si>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</si>
  <si>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</si>
  <si>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</si>
  <si>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</si>
  <si>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</si>
  <si>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</si>
  <si>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</si>
  <si>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</si>
  <si>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</si>
  <si>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</si>
  <si>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</si>
  <si>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</si>
  <si>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</si>
  <si>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</si>
  <si>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</si>
  <si>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</si>
  <si>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</si>
  <si>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</si>
  <si>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</si>
  <si>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</si>
  <si>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</si>
  <si>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</si>
  <si>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</si>
  <si>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</si>
  <si>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</si>
  <si>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</si>
  <si>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</si>
  <si>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</si>
  <si>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</si>
  <si>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</si>
  <si>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</si>
  <si>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</si>
  <si>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</si>
  <si>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</si>
  <si>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</si>
  <si>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</si>
  <si>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</si>
  <si>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</si>
  <si>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</si>
  <si>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</si>
  <si>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</si>
  <si>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</si>
  <si>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</si>
  <si>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</si>
  <si>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</si>
  <si>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</si>
  <si>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</si>
  <si>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</si>
  <si>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</si>
  <si>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</si>
  <si>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</si>
  <si>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</si>
  <si>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</si>
  <si>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</si>
  <si>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</si>
  <si>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</si>
  <si>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</si>
  <si>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</si>
  <si>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</si>
  <si>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</si>
  <si>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</si>
  <si>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</si>
  <si>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</si>
  <si>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</si>
  <si>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</si>
  <si>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</si>
  <si>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</si>
  <si>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</si>
  <si>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</si>
  <si>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</si>
  <si>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</si>
  <si>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</si>
  <si>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</si>
  <si>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</si>
  <si>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</si>
  <si>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</si>
  <si>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</si>
  <si>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</si>
  <si>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</si>
  <si>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</si>
  <si>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</si>
  <si>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</si>
  <si>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</si>
  <si>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</si>
  <si>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</si>
  <si>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</si>
  <si>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</si>
  <si>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</si>
  <si>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</si>
  <si>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</si>
  <si>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</si>
  <si>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</si>
  <si>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</si>
  <si>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</si>
  <si>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</si>
  <si>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</si>
  <si>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</si>
  <si>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</si>
  <si>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</si>
  <si>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</si>
  <si>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</si>
  <si>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</si>
  <si>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</si>
  <si>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</si>
  <si>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</si>
  <si>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</si>
  <si>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</si>
  <si>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</si>
  <si>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</si>
  <si>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</si>
  <si>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</si>
  <si>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</si>
  <si>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</si>
  <si>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</si>
  <si>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</si>
  <si>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</si>
  <si>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</si>
  <si>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</si>
  <si>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</si>
  <si>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</si>
  <si>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</si>
  <si>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</si>
  <si>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</si>
  <si>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</si>
  <si>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</si>
  <si>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</si>
  <si>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</si>
  <si>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</si>
  <si>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</si>
  <si>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</si>
  <si>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</si>
  <si>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</si>
  <si>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</si>
  <si>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</si>
  <si>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</si>
  <si>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</si>
  <si>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</si>
  <si>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</si>
  <si>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</si>
  <si>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</si>
  <si>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</si>
  <si>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</si>
  <si>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</si>
  <si>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</si>
  <si>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</si>
  <si>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</si>
  <si>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</si>
  <si>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</si>
  <si>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</si>
  <si>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</si>
  <si>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</si>
  <si>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</si>
  <si>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</si>
  <si>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</si>
  <si>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</si>
  <si>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</si>
  <si>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</si>
  <si>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</si>
  <si>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</si>
  <si>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</si>
  <si>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</si>
  <si>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</si>
  <si>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</si>
  <si>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</si>
  <si>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</si>
  <si>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</si>
  <si>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</si>
  <si>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</si>
  <si>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</si>
  <si>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</si>
  <si>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</si>
  <si>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</si>
  <si>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</si>
  <si>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</si>
  <si>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</si>
  <si>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</si>
  <si>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</si>
  <si>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</si>
  <si>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</si>
  <si>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</si>
  <si>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</si>
  <si>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</si>
  <si>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</si>
  <si>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</si>
  <si>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</si>
  <si>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</si>
  <si>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</si>
  <si>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</si>
  <si>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</si>
  <si>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</si>
  <si>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</si>
  <si>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</si>
  <si>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</si>
  <si>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</si>
  <si>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</si>
  <si>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</si>
  <si>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</si>
  <si>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</si>
  <si>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</si>
  <si>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</si>
  <si>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</si>
  <si>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</si>
  <si>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</si>
  <si>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</si>
  <si>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</si>
  <si>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</si>
  <si>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</si>
  <si>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</si>
  <si>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</si>
  <si>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</si>
  <si>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</si>
  <si>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</si>
  <si>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</si>
  <si>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</si>
  <si>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</si>
  <si>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</si>
  <si>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</si>
  <si>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</si>
  <si>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</si>
  <si>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</si>
  <si>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</si>
  <si>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</si>
  <si>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</si>
  <si>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</si>
  <si>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</si>
  <si>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</si>
  <si>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</si>
  <si>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</si>
  <si>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</si>
  <si>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</si>
  <si>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</si>
  <si>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</si>
  <si>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</si>
  <si>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</si>
  <si>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</si>
  <si>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</si>
  <si>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</si>
  <si>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</si>
  <si>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</si>
  <si>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</si>
  <si>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</si>
  <si>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</si>
  <si>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</si>
  <si>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</si>
  <si>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</si>
  <si>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</si>
  <si>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</si>
  <si>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</si>
  <si>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</si>
  <si>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</si>
  <si>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</si>
  <si>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</si>
  <si>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</si>
  <si>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</si>
  <si>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</si>
  <si>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</si>
  <si>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</si>
  <si>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</si>
  <si>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</si>
  <si>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</si>
  <si>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</si>
  <si>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</si>
  <si>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</si>
  <si>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</si>
  <si>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</si>
  <si>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</si>
  <si>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</si>
  <si>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</si>
  <si>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</si>
  <si>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</si>
  <si>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</si>
  <si>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</si>
  <si>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</si>
  <si>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</si>
  <si>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</si>
  <si>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</si>
  <si>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</si>
  <si>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</si>
  <si>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</si>
  <si>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</si>
  <si>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</si>
  <si>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</si>
  <si>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</si>
  <si>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</si>
  <si>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</si>
  <si>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</si>
  <si>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</si>
  <si>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</si>
  <si>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</si>
  <si>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</si>
  <si>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</si>
  <si>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</si>
  <si>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</si>
  <si>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</si>
  <si>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</si>
  <si>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</si>
  <si>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</si>
  <si>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</si>
  <si>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</si>
  <si>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</si>
  <si>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</si>
  <si>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</si>
  <si>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</si>
  <si>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</si>
  <si>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</si>
  <si>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</si>
  <si>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</si>
  <si>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</si>
  <si>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</si>
  <si>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</si>
  <si>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</si>
  <si>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</si>
  <si>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</si>
  <si>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</si>
  <si>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</si>
  <si>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</si>
  <si>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</si>
  <si>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</si>
  <si>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</si>
  <si>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</si>
  <si>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</si>
  <si>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</si>
  <si>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</si>
  <si>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</si>
  <si>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</si>
  <si>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</si>
  <si>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</si>
  <si>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</si>
  <si>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</si>
  <si>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</si>
  <si>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</si>
  <si>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</si>
  <si>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</si>
  <si>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</si>
  <si>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</si>
  <si>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</si>
  <si>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</si>
  <si>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</si>
  <si>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</si>
  <si>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</si>
  <si>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</si>
  <si>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</si>
  <si>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</si>
  <si>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</si>
  <si>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</si>
  <si>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</si>
  <si>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</si>
  <si>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</si>
  <si>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</si>
  <si>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</si>
  <si>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</si>
  <si>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</si>
  <si>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</si>
  <si>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</si>
  <si>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</si>
  <si>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</si>
  <si>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</si>
  <si>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</si>
  <si>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</si>
  <si>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</si>
  <si>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</si>
  <si>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</si>
  <si>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</si>
  <si>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</si>
  <si>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</si>
  <si>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</si>
  <si>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</si>
  <si>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</si>
  <si>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</si>
  <si>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</si>
  <si>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</si>
  <si>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</si>
  <si>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</si>
  <si>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</si>
  <si>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</si>
  <si>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</si>
  <si>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</si>
  <si>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</si>
  <si>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</si>
  <si>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</si>
  <si>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</si>
  <si>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</si>
  <si>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</si>
  <si>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</si>
  <si>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</si>
  <si>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</si>
  <si>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</si>
  <si>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</si>
  <si>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</si>
  <si>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</si>
  <si>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</si>
  <si>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</si>
  <si>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</si>
  <si>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</si>
  <si>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</si>
  <si>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</si>
  <si>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</si>
  <si>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</si>
  <si>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</si>
  <si>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</si>
  <si>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</si>
  <si>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</si>
  <si>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</si>
  <si>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</si>
  <si>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</si>
  <si>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</si>
  <si>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</si>
  <si>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</si>
  <si>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</si>
  <si>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</si>
  <si>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</si>
  <si>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</si>
  <si>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</si>
  <si>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</si>
  <si>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</si>
  <si>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</si>
  <si>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</si>
  <si>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</si>
  <si>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</si>
  <si>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</si>
  <si>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</si>
  <si>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</si>
  <si>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</si>
  <si>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</si>
  <si>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</si>
  <si>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</si>
  <si>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</si>
  <si>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</si>
  <si>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</si>
  <si>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</si>
  <si>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</si>
  <si>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</si>
  <si>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</si>
  <si>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</si>
  <si>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</si>
  <si>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</si>
  <si>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</si>
  <si>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</si>
  <si>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</si>
  <si>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</si>
  <si>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</si>
  <si>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</si>
  <si>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</si>
  <si>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</si>
  <si>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</si>
  <si>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</si>
  <si>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</si>
  <si>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</si>
  <si>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</si>
  <si>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</si>
  <si>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</si>
  <si>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</si>
  <si>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</si>
  <si>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</si>
  <si>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</si>
  <si>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</si>
  <si>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</si>
  <si>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</si>
  <si>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</si>
  <si>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</si>
  <si>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</si>
  <si>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</si>
  <si>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</si>
  <si>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</si>
  <si>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</si>
  <si>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</si>
  <si>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</si>
  <si>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</si>
  <si>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</si>
  <si>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</si>
  <si>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</si>
  <si>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</si>
  <si>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</si>
  <si>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</si>
  <si>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</si>
  <si>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</si>
  <si>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</si>
  <si>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</si>
  <si>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</si>
  <si>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</si>
  <si>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</si>
  <si>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</si>
  <si>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</si>
  <si>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</si>
  <si>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</si>
  <si>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</si>
  <si>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</si>
  <si>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</si>
  <si>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</si>
  <si>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</si>
  <si>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</si>
  <si>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</si>
  <si>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</si>
  <si>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</si>
  <si>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</si>
  <si>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</si>
  <si>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</si>
  <si>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</si>
  <si>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</si>
  <si>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</si>
  <si>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</si>
  <si>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</si>
  <si>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</si>
  <si>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</si>
  <si>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</si>
  <si>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</si>
  <si>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</si>
  <si>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</si>
  <si>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</si>
  <si>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</si>
  <si>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</si>
  <si>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</si>
  <si>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</si>
  <si>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</si>
  <si>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</si>
  <si>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</si>
  <si>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</si>
  <si>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</si>
  <si>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</si>
  <si>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</si>
  <si>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</si>
  <si>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</si>
  <si>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</si>
  <si>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</si>
  <si>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</si>
  <si>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</si>
  <si>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</si>
  <si>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</si>
  <si>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</si>
  <si>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</si>
  <si>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</si>
  <si>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</si>
  <si>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</si>
  <si>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</si>
  <si>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</si>
  <si>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</si>
  <si>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</si>
  <si>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</si>
  <si>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</si>
  <si>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</si>
  <si>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</si>
  <si>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</si>
  <si>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</si>
  <si>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</si>
  <si>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</si>
  <si>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</si>
  <si>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</si>
  <si>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</si>
  <si>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</si>
  <si>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</si>
  <si>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</si>
  <si>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</si>
  <si>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</si>
  <si>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</si>
  <si>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</si>
  <si>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</si>
  <si>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</si>
  <si>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</si>
  <si>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</si>
  <si>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</si>
  <si>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</si>
  <si>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</si>
  <si>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</si>
  <si>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</si>
  <si>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</si>
  <si>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</si>
  <si>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</si>
  <si>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</si>
  <si>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</si>
  <si>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</si>
  <si>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</si>
  <si>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</si>
  <si>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</si>
  <si>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</si>
  <si>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</si>
  <si>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</si>
  <si>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</si>
  <si>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</si>
  <si>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</si>
  <si>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</si>
  <si>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</si>
  <si>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</si>
  <si>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</si>
  <si>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</si>
  <si>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</si>
  <si>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</si>
  <si>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</si>
  <si>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</si>
  <si>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</si>
  <si>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</si>
  <si>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</si>
  <si>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</si>
  <si>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</si>
  <si>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</si>
  <si>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</si>
  <si>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</si>
  <si>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</si>
  <si>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</si>
  <si>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</si>
  <si>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</si>
  <si>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</si>
  <si>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</si>
  <si>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</si>
  <si>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</si>
  <si>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</si>
  <si>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</si>
  <si>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</si>
  <si>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</si>
  <si>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</si>
  <si>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</si>
  <si>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</si>
  <si>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</si>
  <si>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</si>
  <si>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</si>
  <si>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</si>
  <si>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</si>
  <si>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</si>
  <si>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</si>
  <si>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</si>
  <si>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</si>
  <si>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</si>
  <si>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</si>
  <si>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</si>
  <si>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</si>
  <si>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</si>
  <si>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</si>
  <si>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</si>
  <si>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</si>
  <si>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</si>
  <si>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</si>
  <si>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</si>
  <si>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</si>
  <si>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</si>
  <si>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</si>
  <si>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</si>
  <si>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</si>
  <si>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</si>
  <si>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</si>
  <si>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</si>
  <si>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</si>
  <si>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</si>
  <si>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</si>
  <si>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</si>
  <si>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</si>
  <si>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</si>
  <si>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</si>
  <si>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</si>
  <si>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</si>
  <si>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</si>
  <si>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</si>
  <si>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</si>
  <si>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</si>
  <si>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</si>
  <si>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</si>
  <si>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</si>
  <si>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</si>
  <si>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</si>
  <si>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</si>
  <si>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</si>
  <si>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</si>
  <si>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</si>
  <si>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</si>
  <si>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</si>
  <si>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</si>
  <si>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</si>
  <si>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</si>
  <si>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</si>
  <si>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</si>
  <si>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</si>
  <si>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</si>
  <si>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</si>
  <si>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</si>
  <si>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</si>
  <si>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</si>
  <si>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</si>
  <si>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</si>
  <si>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</si>
  <si>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</si>
  <si>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</si>
  <si>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</si>
  <si>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</si>
  <si>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</si>
  <si>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</si>
  <si>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</si>
  <si>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</si>
  <si>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</si>
  <si>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</si>
  <si>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</si>
  <si>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</si>
  <si>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</si>
  <si>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</si>
  <si>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</si>
  <si>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</si>
  <si>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</si>
  <si>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</si>
  <si>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</si>
  <si>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</si>
  <si>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</si>
  <si>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</si>
  <si>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</si>
  <si>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</si>
  <si>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</si>
  <si>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</si>
  <si>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</si>
  <si>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</si>
  <si>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</si>
  <si>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</si>
  <si>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</si>
  <si>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</si>
  <si>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</si>
  <si>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</si>
  <si>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</si>
  <si>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</si>
  <si>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</si>
  <si>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</si>
  <si>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</si>
  <si>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</si>
  <si>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</si>
  <si>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</si>
  <si>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</si>
  <si>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</si>
  <si>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</si>
  <si>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</si>
  <si>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</si>
  <si>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</si>
  <si>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</si>
  <si>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</si>
  <si>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</si>
  <si>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</si>
  <si>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</si>
  <si>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</si>
  <si>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</si>
  <si>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</si>
  <si>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</si>
  <si>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</si>
  <si>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</si>
  <si>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</si>
  <si>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</si>
  <si>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</si>
  <si>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</si>
  <si>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</si>
  <si>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</si>
  <si>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</si>
  <si>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</si>
  <si>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</si>
  <si>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</si>
  <si>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</si>
  <si>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</si>
  <si>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</si>
  <si>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</si>
  <si>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</si>
  <si>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</si>
  <si>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</si>
  <si>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</si>
  <si>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</si>
  <si>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</si>
  <si>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</si>
  <si>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</si>
  <si>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</si>
  <si>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</si>
  <si>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</si>
  <si>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</si>
  <si>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</si>
  <si>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</si>
  <si>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</si>
  <si>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</si>
  <si>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</si>
  <si>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</si>
  <si>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</si>
  <si>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</si>
  <si>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</si>
  <si>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</si>
  <si>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</si>
  <si>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</si>
  <si>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</si>
  <si>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</si>
  <si>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</si>
  <si>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</si>
  <si>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</si>
  <si>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</si>
  <si>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</si>
  <si>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</si>
  <si>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</si>
  <si>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</si>
  <si>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</si>
  <si>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</si>
  <si>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</si>
  <si>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</si>
  <si>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</si>
  <si>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</si>
  <si>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</si>
  <si>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</si>
  <si>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</si>
  <si>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</si>
  <si>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</si>
  <si>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</si>
  <si>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</si>
  <si>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</si>
  <si>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</si>
  <si>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</si>
  <si>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</si>
  <si>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</si>
  <si>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</si>
  <si>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</si>
  <si>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</si>
  <si>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</si>
  <si>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</si>
  <si>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</si>
  <si>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</si>
  <si>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</si>
  <si>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</si>
  <si>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</si>
  <si>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</si>
  <si>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</si>
  <si>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</si>
  <si>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</si>
  <si>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</si>
  <si>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</si>
  <si>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</si>
  <si>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</si>
  <si>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</si>
  <si>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</si>
  <si>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</si>
  <si>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</si>
  <si>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</si>
  <si>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</si>
  <si>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</si>
  <si>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</si>
  <si>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</si>
  <si>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</si>
  <si>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</si>
  <si>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</si>
  <si>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</si>
  <si>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</si>
  <si>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</si>
  <si>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</si>
  <si>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</si>
  <si>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</si>
  <si>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</si>
  <si>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</si>
  <si>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</si>
  <si>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</si>
  <si>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</si>
  <si>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</si>
  <si>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</si>
  <si>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</si>
  <si>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</si>
  <si>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</si>
  <si>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</si>
  <si>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</si>
  <si>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</si>
  <si>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</si>
  <si>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</si>
  <si>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</si>
  <si>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</si>
  <si>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</si>
  <si>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</si>
  <si>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</si>
  <si>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</si>
  <si>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</si>
  <si>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</si>
  <si>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</si>
  <si>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</si>
  <si>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</si>
  <si>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</si>
  <si>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</si>
  <si>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</si>
  <si>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</si>
  <si>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</si>
  <si>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</si>
  <si>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</si>
  <si>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</si>
  <si>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</si>
  <si>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</si>
  <si>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</si>
  <si>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</si>
  <si>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</si>
  <si>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</si>
  <si>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</si>
  <si>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</si>
  <si>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</si>
  <si>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</si>
  <si>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</si>
  <si>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</si>
  <si>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</si>
  <si>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</si>
  <si>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</si>
  <si>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</si>
  <si>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</si>
  <si>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</si>
  <si>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</si>
  <si>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</si>
  <si>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</si>
  <si>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</si>
  <si>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</si>
  <si>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</si>
  <si>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</si>
  <si>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</si>
  <si>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</si>
  <si>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</si>
  <si>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</si>
  <si>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</si>
  <si>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</si>
  <si>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</si>
  <si>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</si>
  <si>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</si>
  <si>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</si>
  <si>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</si>
  <si>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</si>
  <si>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</si>
  <si>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</si>
  <si>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</si>
  <si>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</si>
  <si>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</si>
  <si>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</si>
  <si>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</si>
  <si>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</si>
  <si>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</si>
  <si>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</si>
  <si>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</si>
  <si>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</si>
  <si>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</si>
  <si>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</si>
  <si>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</si>
  <si>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</si>
  <si>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</si>
  <si>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</si>
  <si>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</si>
  <si>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</si>
  <si>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</si>
  <si>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</si>
  <si>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</si>
  <si>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</si>
  <si>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</si>
  <si>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</si>
  <si>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</si>
  <si>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</si>
  <si>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</si>
  <si>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</si>
  <si>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</si>
  <si>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</si>
  <si>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</si>
  <si>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</si>
  <si>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</si>
  <si>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</si>
  <si>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</si>
  <si>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</si>
  <si>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</si>
  <si>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</si>
  <si>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</si>
  <si>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</si>
  <si>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</si>
  <si>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</si>
  <si>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</si>
  <si>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</si>
  <si>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</si>
  <si>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</si>
  <si>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</si>
  <si>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</si>
  <si>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</si>
  <si>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</si>
  <si>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</si>
  <si>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</si>
  <si>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</si>
  <si>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</si>
  <si>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</si>
  <si>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</si>
  <si>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</si>
  <si>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</si>
  <si>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</si>
  <si>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</si>
  <si>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</si>
  <si>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</si>
  <si>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</si>
  <si>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</si>
  <si>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</si>
  <si>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</si>
  <si>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</si>
  <si>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</si>
  <si>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</si>
  <si>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</si>
  <si>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</si>
  <si>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</si>
  <si>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</si>
  <si>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</si>
  <si>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</si>
  <si>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</si>
  <si>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</si>
  <si>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</si>
  <si>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</si>
  <si>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</si>
  <si>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</si>
  <si>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</si>
  <si>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</si>
  <si>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</si>
  <si>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</si>
  <si>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</si>
  <si>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</si>
  <si>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</si>
  <si>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</si>
  <si>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</si>
  <si>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</si>
  <si>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</si>
  <si>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</si>
  <si>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</si>
  <si>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</si>
  <si>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</si>
  <si>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</si>
  <si>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</si>
  <si>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</si>
  <si>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</si>
  <si>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</si>
  <si>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</si>
  <si>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</si>
  <si>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</si>
  <si>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</si>
  <si>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</si>
  <si>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</si>
  <si>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</si>
  <si>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</si>
  <si>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</si>
  <si>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</si>
  <si>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</si>
  <si>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</si>
  <si>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</si>
  <si>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</si>
  <si>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</si>
  <si>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</si>
  <si>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</si>
  <si>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</si>
  <si>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</si>
  <si>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</si>
  <si>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</si>
  <si>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</si>
  <si>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</si>
  <si>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</si>
  <si>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</si>
  <si>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</si>
  <si>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</si>
  <si>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</si>
  <si>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</si>
  <si>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</si>
  <si>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</si>
  <si>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</si>
  <si>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</si>
  <si>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</si>
  <si>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</si>
  <si>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</si>
  <si>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</si>
  <si>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</si>
  <si>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</si>
  <si>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</si>
  <si>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</si>
  <si>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</si>
  <si>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</si>
  <si>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</si>
  <si>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</si>
  <si>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</si>
  <si>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</si>
  <si>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</si>
  <si>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</si>
  <si>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</si>
  <si>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</si>
  <si>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</si>
  <si>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</si>
  <si>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</si>
  <si>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</si>
  <si>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</si>
  <si>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</si>
  <si>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</si>
  <si>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</si>
  <si>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</si>
  <si>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</si>
  <si>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</si>
  <si>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</si>
  <si>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</si>
  <si>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</si>
  <si>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</si>
  <si>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</si>
  <si>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</si>
  <si>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</si>
  <si>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</si>
  <si>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</si>
  <si>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</si>
  <si>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</si>
  <si>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</si>
  <si>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</si>
  <si>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</si>
  <si>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</si>
  <si>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</si>
  <si>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</si>
  <si>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</si>
  <si>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</si>
  <si>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</si>
  <si>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</si>
  <si>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</si>
  <si>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</si>
  <si>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</si>
  <si>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</si>
  <si>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</si>
  <si>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</si>
  <si>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</si>
  <si>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</si>
  <si>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</si>
  <si>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</si>
  <si>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</si>
  <si>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</si>
  <si>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</si>
  <si>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</si>
  <si>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</si>
  <si>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</si>
  <si>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</si>
  <si>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</si>
  <si>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</si>
  <si>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</si>
  <si>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</si>
  <si>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</si>
  <si>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</si>
  <si>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</si>
  <si>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</si>
  <si>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</si>
  <si>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</si>
  <si>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</si>
  <si>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</si>
  <si>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</si>
  <si>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</si>
  <si>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</si>
  <si>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</si>
  <si>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</si>
  <si>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</si>
  <si>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</si>
  <si>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</si>
  <si>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</si>
  <si>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</si>
  <si>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</si>
  <si>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</si>
  <si>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</si>
  <si>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</si>
  <si>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</si>
  <si>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</si>
  <si>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</si>
  <si>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</si>
  <si>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</si>
  <si>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</si>
  <si>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</si>
  <si>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</si>
  <si>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</si>
  <si>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</si>
  <si>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</si>
  <si>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</si>
  <si>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</si>
  <si>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</si>
  <si>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</si>
  <si>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</si>
  <si>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</si>
  <si>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</si>
  <si>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</si>
  <si>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</si>
  <si>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</si>
  <si>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</si>
  <si>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</si>
  <si>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</si>
  <si>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</si>
  <si>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</si>
  <si>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</si>
  <si>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</si>
  <si>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</si>
  <si>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</si>
  <si>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</si>
  <si>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</si>
  <si>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</si>
  <si>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</si>
  <si>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</si>
  <si>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</si>
  <si>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</si>
  <si>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</si>
  <si>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</si>
  <si>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</si>
  <si>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</si>
  <si>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</si>
  <si>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</si>
  <si>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</si>
  <si>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</si>
  <si>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</si>
  <si>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</si>
  <si>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</si>
  <si>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</si>
  <si>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</si>
  <si>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</si>
  <si>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</si>
  <si>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</si>
  <si>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</si>
  <si>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</si>
  <si>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</si>
  <si>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</si>
  <si>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</si>
  <si>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</si>
  <si>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</si>
  <si>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</si>
  <si>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</si>
  <si>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</si>
  <si>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</si>
  <si>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</si>
  <si>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</si>
  <si>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</si>
  <si>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</si>
  <si>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</si>
  <si>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</si>
  <si>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</si>
  <si>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</si>
  <si>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</si>
  <si>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</si>
  <si>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</si>
  <si>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</si>
  <si>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</si>
  <si>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</si>
  <si>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</si>
  <si>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</si>
  <si>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</si>
  <si>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</si>
  <si>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</si>
  <si>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</si>
  <si>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</si>
  <si>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</si>
  <si>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</si>
  <si>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</si>
  <si>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</si>
  <si>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</si>
  <si>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</si>
  <si>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</si>
  <si>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</si>
  <si>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</si>
  <si>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</si>
  <si>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</si>
  <si>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</si>
  <si>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</si>
  <si>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</si>
  <si>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</si>
  <si>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</si>
  <si>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</si>
  <si>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</si>
  <si>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</si>
  <si>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</si>
  <si>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</si>
  <si>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</si>
  <si>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</si>
  <si>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</si>
  <si>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</si>
  <si>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</si>
  <si>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</si>
  <si>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</si>
  <si>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</si>
  <si>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</si>
  <si>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</si>
  <si>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</si>
  <si>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</si>
  <si>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</si>
  <si>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</si>
  <si>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</si>
  <si>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</si>
  <si>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</si>
  <si>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</si>
  <si>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</si>
  <si>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</si>
  <si>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</si>
  <si>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</si>
  <si>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</si>
  <si>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</si>
  <si>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</si>
  <si>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</si>
  <si>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</si>
  <si>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</si>
  <si>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</si>
  <si>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</si>
  <si>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</si>
  <si>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</si>
  <si>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</si>
  <si>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</si>
  <si>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</si>
  <si>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</si>
  <si>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</si>
  <si>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</si>
  <si>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</si>
  <si>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</si>
  <si>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</si>
  <si>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</si>
  <si>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</si>
  <si>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</si>
  <si>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</si>
  <si>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</si>
  <si>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</si>
  <si>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</si>
  <si>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</si>
  <si>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</si>
  <si>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</si>
  <si>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</si>
  <si>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</si>
  <si>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</si>
  <si>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</si>
  <si>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</si>
  <si>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</si>
  <si>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</si>
  <si>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</si>
  <si>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</si>
  <si>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</si>
  <si>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</si>
  <si>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</si>
  <si>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</si>
  <si>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</si>
  <si>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</si>
  <si>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</si>
  <si>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</si>
  <si>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</si>
  <si>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</si>
  <si>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</si>
  <si>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</si>
  <si>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</si>
  <si>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</si>
  <si>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</si>
  <si>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</si>
  <si>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</si>
  <si>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</si>
  <si>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</si>
  <si>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</si>
  <si>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</si>
  <si>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</si>
  <si>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</si>
  <si>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</si>
  <si>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</si>
  <si>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</si>
  <si>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</si>
  <si>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</si>
  <si>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</si>
  <si>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</si>
  <si>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</si>
  <si>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</si>
  <si>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</si>
  <si>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</si>
  <si>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</si>
  <si>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</si>
  <si>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</si>
  <si>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</si>
  <si>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</si>
  <si>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</si>
  <si>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</si>
  <si>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</si>
  <si>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</si>
  <si>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</si>
  <si>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</si>
  <si>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</si>
  <si>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</si>
  <si>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</si>
  <si>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</si>
  <si>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</si>
  <si>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</si>
  <si>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</si>
  <si>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</si>
  <si>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</si>
  <si>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</si>
  <si>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</si>
  <si>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</si>
  <si>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</si>
  <si>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</si>
  <si>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</si>
  <si>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</si>
  <si>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</si>
  <si>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</si>
  <si>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</si>
  <si>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</si>
  <si>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</si>
  <si>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</si>
  <si>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</si>
  <si>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</si>
  <si>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</si>
  <si>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</si>
  <si>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</si>
  <si>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</si>
  <si>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</si>
  <si>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</si>
  <si>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</si>
  <si>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</si>
  <si>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</si>
  <si>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</si>
  <si>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</si>
  <si>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</si>
  <si>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</si>
  <si>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</si>
  <si>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</si>
  <si>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</si>
  <si>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</si>
  <si>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</si>
  <si>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</si>
  <si>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</si>
  <si>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</si>
  <si>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</si>
  <si>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</si>
  <si>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</si>
  <si>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</si>
  <si>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</si>
  <si>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</si>
  <si>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</si>
  <si>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</si>
  <si>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</si>
  <si>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</si>
  <si>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</si>
  <si>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</si>
  <si>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</si>
  <si>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</si>
  <si>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</si>
  <si>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</si>
  <si>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</si>
  <si>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</si>
  <si>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</si>
  <si>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</si>
  <si>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</si>
  <si>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</si>
  <si>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</si>
  <si>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</si>
  <si>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</si>
  <si>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</si>
  <si>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</si>
  <si>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</si>
  <si>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</si>
  <si>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</si>
  <si>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</si>
  <si>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</si>
  <si>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</si>
  <si>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</si>
  <si>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</si>
  <si>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</si>
  <si>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</si>
  <si>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</si>
  <si>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</si>
  <si>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</si>
  <si>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</si>
  <si>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</si>
  <si>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</si>
  <si>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</si>
  <si>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</si>
  <si>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</si>
  <si>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</si>
  <si>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</si>
  <si>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</si>
  <si>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</si>
  <si>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</si>
  <si>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</si>
  <si>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</si>
  <si>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</si>
  <si>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</si>
  <si>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</si>
  <si>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</si>
  <si>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</si>
  <si>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</si>
  <si>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</si>
  <si>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</si>
  <si>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</si>
  <si>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</si>
  <si>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</si>
  <si>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</si>
  <si>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</si>
  <si>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</si>
  <si>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</si>
  <si>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</si>
  <si>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</si>
  <si>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</si>
  <si>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</si>
  <si>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</si>
  <si>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</si>
  <si>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</si>
  <si>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</si>
  <si>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</si>
  <si>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</si>
  <si>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</si>
  <si>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</si>
  <si>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</si>
  <si>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</si>
  <si>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</si>
  <si>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</si>
  <si>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</si>
  <si>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</si>
  <si>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</si>
  <si>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</si>
  <si>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</si>
  <si>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</si>
  <si>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</si>
  <si>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</si>
  <si>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</si>
  <si>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</si>
  <si>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</si>
  <si>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</si>
  <si>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</si>
  <si>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</si>
  <si>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</si>
  <si>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</si>
  <si>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</si>
  <si>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</si>
  <si>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</si>
  <si>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</si>
  <si>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</si>
  <si>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</si>
  <si>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</si>
  <si>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</si>
  <si>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</si>
  <si>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</si>
  <si>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</si>
  <si>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</si>
  <si>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</si>
  <si>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</si>
  <si>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</si>
  <si>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</si>
  <si>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</si>
  <si>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</si>
  <si>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</si>
  <si>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</si>
  <si>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</si>
  <si>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</si>
  <si>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</si>
  <si>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</si>
  <si>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</si>
  <si>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</si>
  <si>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</si>
  <si>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</si>
  <si>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</si>
  <si>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</si>
  <si>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</si>
  <si>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</si>
  <si>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</si>
  <si>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</si>
  <si>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</si>
  <si>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</si>
  <si>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</si>
  <si>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</si>
  <si>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</si>
  <si>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</si>
  <si>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</si>
  <si>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</si>
  <si>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</si>
  <si>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</si>
  <si>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</si>
  <si>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</si>
  <si>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</si>
  <si>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</si>
  <si>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</si>
  <si>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</si>
  <si>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</si>
  <si>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</si>
  <si>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</si>
  <si>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</si>
  <si>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</si>
  <si>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</si>
  <si>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</si>
  <si>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</si>
  <si>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</si>
  <si>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</si>
  <si>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</si>
  <si>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</si>
  <si>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</si>
  <si>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</si>
  <si>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</si>
  <si>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</si>
  <si>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</si>
  <si>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</si>
  <si>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</si>
  <si>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</si>
  <si>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</si>
  <si>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</si>
  <si>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</si>
  <si>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</si>
  <si>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</si>
  <si>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</si>
  <si>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</si>
  <si>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</si>
  <si>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</si>
  <si>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</si>
  <si>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</si>
  <si>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</si>
  <si>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</si>
  <si>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</si>
  <si>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</si>
  <si>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</si>
  <si>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</si>
  <si>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</si>
  <si>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</si>
  <si>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</si>
  <si>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</si>
  <si>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</si>
  <si>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</si>
  <si>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</si>
  <si>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</si>
  <si>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</si>
  <si>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</si>
  <si>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</si>
  <si>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</si>
  <si>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</si>
  <si>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</si>
  <si>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</si>
  <si>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</si>
  <si>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</si>
  <si>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</si>
  <si>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</si>
  <si>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</si>
  <si>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</si>
  <si>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</si>
  <si>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</si>
  <si>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</si>
  <si>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</si>
  <si>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</si>
  <si>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</si>
  <si>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</si>
  <si>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</si>
  <si>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</si>
  <si>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</si>
  <si>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</si>
  <si>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</si>
  <si>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</si>
  <si>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</si>
  <si>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</si>
  <si>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</si>
  <si>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</si>
  <si>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</si>
  <si>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</si>
  <si>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</si>
  <si>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</si>
  <si>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</si>
  <si>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</si>
  <si>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</si>
  <si>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</si>
  <si>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</si>
  <si>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</si>
  <si>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</si>
  <si>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</si>
  <si>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</si>
  <si>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</si>
  <si>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</si>
  <si>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</si>
  <si>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</si>
  <si>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</si>
  <si>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</si>
  <si>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</si>
  <si>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</si>
  <si>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</si>
  <si>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</si>
  <si>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</si>
  <si>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</si>
  <si>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</si>
  <si>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</si>
  <si>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</si>
  <si>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</si>
  <si>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</si>
  <si>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</si>
  <si>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</si>
  <si>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</si>
  <si>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</si>
  <si>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</si>
  <si>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</si>
  <si>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</si>
  <si>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</si>
  <si>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</si>
  <si>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</si>
  <si>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</si>
  <si>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</si>
  <si>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</si>
  <si>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</si>
  <si>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</si>
  <si>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</si>
  <si>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</si>
  <si>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</si>
  <si>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</si>
  <si>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</si>
  <si>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</si>
  <si>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</si>
  <si>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</si>
  <si>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</si>
  <si>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</si>
  <si>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</si>
  <si>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</si>
  <si>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</si>
  <si>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</si>
  <si>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</si>
  <si>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</si>
  <si>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</si>
  <si>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</si>
  <si>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</si>
  <si>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</si>
  <si>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</si>
  <si>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</si>
  <si>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</si>
  <si>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</si>
  <si>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</si>
  <si>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</si>
  <si>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</si>
  <si>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</si>
  <si>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</si>
  <si>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</si>
  <si>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</si>
  <si>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</si>
  <si>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</si>
  <si>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</si>
  <si>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</si>
  <si>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</si>
  <si>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</si>
  <si>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</si>
  <si>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</si>
  <si>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</si>
  <si>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</si>
  <si>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</si>
  <si>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</si>
  <si>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</si>
  <si>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</si>
  <si>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</si>
  <si>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</si>
  <si>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</si>
  <si>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</si>
  <si>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</si>
  <si>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</si>
  <si>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</si>
  <si>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</si>
  <si>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</si>
  <si>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</si>
  <si>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</si>
  <si>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</si>
  <si>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</si>
  <si>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</si>
  <si>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</si>
  <si>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</si>
  <si>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</si>
  <si>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</si>
  <si>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</si>
  <si>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</si>
  <si>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</si>
  <si>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</si>
  <si>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</si>
  <si>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</si>
  <si>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</si>
  <si>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</si>
  <si>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</si>
  <si>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</si>
  <si>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</si>
  <si>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</si>
  <si>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</si>
  <si>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</si>
  <si>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</si>
  <si>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</si>
  <si>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</si>
  <si>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</si>
  <si>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</si>
  <si>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</si>
  <si>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</si>
  <si>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</si>
  <si>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</si>
  <si>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</si>
  <si>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</si>
  <si>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</si>
  <si>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</si>
  <si>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</si>
  <si>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</si>
  <si>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</si>
  <si>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</si>
  <si>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</si>
  <si>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</si>
  <si>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</si>
  <si>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</si>
  <si>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</si>
  <si>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</si>
  <si>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</si>
  <si>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</si>
  <si>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</si>
  <si>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</si>
  <si>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</si>
  <si>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</si>
  <si>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</si>
  <si>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</si>
  <si>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</si>
  <si>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</si>
  <si>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</si>
  <si>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</si>
  <si>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</si>
  <si>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</si>
  <si>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</si>
  <si>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</si>
  <si>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</si>
  <si>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</si>
  <si>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</si>
  <si>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</si>
  <si>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</si>
  <si>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</si>
  <si>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</si>
  <si>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</si>
  <si>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</si>
  <si>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</si>
  <si>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</si>
  <si>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</si>
  <si>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</si>
  <si>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</si>
  <si>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</si>
  <si>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</si>
  <si>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</si>
  <si>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</si>
  <si>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</si>
  <si>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</si>
  <si>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</si>
  <si>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</si>
  <si>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</si>
  <si>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</si>
  <si>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</si>
  <si>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</si>
  <si>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</si>
  <si>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</si>
  <si>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</si>
  <si>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</si>
  <si>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</si>
  <si>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</si>
  <si>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</si>
  <si>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</si>
  <si>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</si>
  <si>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</si>
  <si>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</si>
  <si>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</si>
  <si>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</si>
  <si>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</si>
  <si>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</si>
  <si>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</si>
  <si>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</si>
  <si>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</si>
  <si>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</si>
  <si>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</si>
  <si>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</si>
  <si>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</si>
  <si>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</si>
  <si>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</si>
  <si>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</si>
  <si>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</si>
  <si>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</si>
  <si>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</si>
  <si>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</si>
  <si>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</si>
  <si>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</si>
  <si>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</si>
  <si>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</si>
  <si>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</si>
  <si>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</si>
  <si>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</si>
  <si>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</si>
  <si>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</si>
  <si>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</si>
  <si>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</si>
  <si>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</si>
  <si>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</si>
  <si>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</si>
  <si>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</si>
  <si>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</si>
  <si>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</si>
  <si>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</si>
  <si>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</si>
  <si>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</si>
  <si>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</si>
  <si>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</si>
  <si>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</si>
  <si>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</si>
  <si>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</si>
  <si>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</si>
  <si>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</si>
  <si>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</si>
  <si>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</si>
  <si>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</si>
  <si>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</si>
  <si>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</si>
  <si>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</si>
  <si>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</si>
  <si>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</si>
  <si>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</si>
  <si>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</si>
  <si>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</si>
  <si>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</si>
  <si>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</si>
  <si>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</si>
  <si>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</si>
  <si>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</si>
  <si>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</si>
  <si>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</si>
  <si>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</si>
  <si>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</si>
  <si>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</si>
  <si>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</si>
  <si>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</si>
  <si>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</si>
  <si>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</si>
  <si>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</si>
  <si>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</si>
  <si>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</si>
  <si>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</si>
  <si>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</si>
  <si>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</si>
  <si>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</si>
  <si>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</si>
  <si>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</si>
  <si>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</si>
  <si>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</si>
  <si>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</si>
  <si>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</si>
  <si>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</si>
  <si>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</si>
  <si>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</si>
  <si>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</si>
  <si>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</si>
  <si>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</si>
  <si>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</si>
  <si>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</si>
  <si>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</si>
  <si>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</si>
  <si>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</si>
  <si>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</si>
  <si>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</si>
  <si>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</si>
  <si>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</si>
  <si>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</si>
  <si>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</si>
  <si>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</si>
  <si>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</si>
  <si>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</si>
  <si>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</si>
  <si>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</si>
  <si>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</si>
  <si>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</si>
  <si>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</si>
  <si>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</si>
  <si>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</si>
  <si>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</si>
  <si>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</si>
  <si>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</si>
  <si>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</si>
  <si>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</si>
  <si>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</si>
  <si>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</si>
  <si>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</si>
  <si>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</si>
  <si>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</si>
  <si>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</si>
  <si>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</si>
  <si>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</si>
  <si>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</si>
  <si>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</si>
  <si>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</si>
  <si>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</si>
  <si>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</si>
  <si>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</si>
  <si>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</si>
  <si>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</si>
  <si>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</si>
  <si>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</si>
  <si>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</si>
  <si>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</si>
  <si>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</si>
  <si>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</si>
  <si>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</si>
  <si>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</si>
  <si>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</si>
  <si>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</si>
  <si>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</si>
  <si>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</si>
  <si>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</si>
  <si>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</si>
  <si>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</si>
  <si>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</si>
  <si>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</si>
  <si>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</si>
  <si>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</si>
  <si>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</si>
  <si>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</si>
  <si>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</si>
  <si>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</si>
  <si>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</si>
  <si>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</si>
  <si>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</si>
  <si>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</si>
  <si>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</si>
  <si>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</si>
  <si>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</si>
  <si>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</si>
  <si>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</si>
  <si>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</si>
  <si>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</si>
  <si>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</si>
  <si>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</si>
  <si>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</si>
  <si>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</si>
  <si>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</si>
  <si>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</si>
  <si>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</si>
  <si>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</si>
  <si>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</si>
  <si>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</si>
  <si>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</si>
  <si>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</si>
  <si>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</si>
  <si>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</si>
  <si>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</si>
  <si>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</si>
  <si>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</si>
  <si>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</si>
  <si>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</si>
  <si>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</si>
  <si>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</si>
  <si>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</si>
  <si>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</si>
  <si>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</si>
  <si>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</si>
  <si>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</si>
  <si>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</si>
  <si>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</si>
  <si>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</si>
  <si>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</si>
  <si>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</si>
  <si>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</si>
  <si>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</si>
  <si>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</si>
  <si>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</si>
  <si>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</si>
  <si>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</si>
  <si>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</si>
  <si>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</si>
  <si>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</si>
  <si>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</si>
  <si>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</si>
  <si>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</si>
  <si>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</si>
  <si>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</si>
  <si>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</si>
  <si>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</si>
  <si>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</si>
  <si>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</si>
  <si>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</si>
  <si>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</si>
  <si>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</si>
  <si>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</si>
  <si>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</si>
  <si>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</si>
  <si>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</si>
  <si>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</si>
  <si>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</si>
  <si>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</si>
  <si>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</si>
  <si>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</si>
  <si>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</si>
  <si>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</si>
  <si>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</si>
  <si>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</si>
  <si>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</si>
  <si>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</si>
  <si>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</si>
  <si>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</si>
  <si>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</si>
  <si>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</si>
  <si>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</si>
  <si>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</si>
  <si>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</si>
  <si>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</si>
  <si>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</si>
  <si>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</si>
  <si>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</si>
  <si>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</si>
  <si>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</si>
  <si>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</si>
  <si>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</si>
  <si>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</si>
  <si>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</si>
  <si>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</si>
  <si>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</si>
  <si>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</si>
  <si>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</si>
  <si>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</si>
  <si>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</si>
  <si>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</si>
  <si>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</si>
  <si>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</si>
  <si>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</si>
  <si>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</si>
  <si>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</si>
  <si>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</si>
  <si>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</si>
  <si>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</si>
  <si>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</si>
  <si>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</si>
  <si>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</si>
  <si>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</si>
  <si>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</si>
  <si>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</si>
  <si>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</si>
  <si>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</si>
  <si>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</si>
  <si>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</si>
  <si>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</si>
  <si>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</si>
  <si>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</si>
  <si>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</si>
  <si>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</si>
  <si>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</si>
  <si>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</si>
  <si>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</si>
  <si>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</si>
  <si>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</si>
  <si>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</si>
  <si>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</si>
  <si>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</si>
  <si>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</si>
  <si>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</si>
  <si>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</si>
  <si>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</si>
  <si>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</si>
  <si>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</si>
  <si>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</si>
  <si>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</si>
  <si>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</si>
  <si>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</si>
  <si>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</si>
  <si>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</si>
  <si>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</si>
  <si>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</si>
  <si>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</si>
  <si>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</si>
  <si>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</si>
  <si>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</si>
  <si>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</si>
  <si>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</si>
  <si>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</si>
  <si>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</si>
  <si>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</si>
  <si>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</si>
  <si>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</si>
  <si>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</si>
  <si>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</si>
  <si>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</si>
  <si>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</si>
  <si>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</si>
  <si>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</si>
  <si>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</si>
  <si>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</si>
  <si>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</si>
  <si>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</si>
  <si>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</si>
  <si>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</si>
  <si>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</si>
  <si>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</si>
  <si>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</si>
  <si>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</si>
  <si>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</si>
  <si>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</si>
  <si>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</si>
  <si>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</si>
  <si>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</si>
  <si>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</si>
  <si>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</si>
  <si>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</si>
  <si>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</si>
  <si>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</si>
  <si>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</si>
  <si>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</si>
  <si>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</si>
  <si>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</si>
  <si>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</si>
  <si>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</si>
  <si>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</si>
  <si>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</si>
  <si>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</si>
  <si>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</si>
  <si>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</si>
  <si>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</si>
  <si>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</si>
  <si>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</si>
  <si>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</si>
  <si>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</si>
  <si>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</si>
  <si>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</si>
  <si>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</si>
  <si>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</si>
  <si>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</si>
  <si>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</si>
  <si>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</si>
  <si>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</si>
  <si>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</si>
  <si>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</si>
  <si>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</si>
  <si>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</si>
  <si>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</si>
  <si>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</si>
  <si>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</si>
  <si>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</si>
  <si>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</si>
  <si>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</si>
  <si>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</si>
  <si>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</si>
  <si>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</si>
  <si>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</si>
  <si>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</si>
  <si>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</si>
  <si>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</si>
  <si>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</si>
  <si>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</si>
  <si>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</si>
  <si>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</si>
  <si>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</si>
  <si>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</si>
  <si>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</si>
  <si>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</si>
  <si>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</si>
  <si>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</si>
  <si>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</si>
  <si>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</si>
  <si>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</si>
  <si>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</si>
  <si>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</si>
  <si>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</si>
  <si>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</si>
  <si>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</si>
  <si>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</si>
  <si>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</si>
  <si>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</si>
  <si>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</si>
  <si>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</si>
  <si>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</si>
  <si>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</si>
  <si>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</si>
  <si>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</si>
  <si>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</si>
  <si>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</si>
  <si>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</si>
  <si>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</si>
  <si>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</si>
  <si>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</si>
  <si>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</si>
  <si>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</si>
  <si>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</si>
  <si>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</si>
  <si>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</si>
  <si>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</si>
  <si>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</si>
  <si>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</si>
  <si>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</si>
  <si>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</si>
  <si>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</si>
  <si>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</si>
  <si>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</si>
  <si>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</si>
  <si>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</si>
  <si>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</si>
  <si>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</si>
  <si>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</si>
  <si>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</si>
  <si>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</si>
  <si>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</si>
  <si>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</si>
  <si>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</si>
  <si>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</si>
  <si>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</si>
  <si>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</si>
  <si>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</si>
  <si>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</si>
  <si>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</si>
  <si>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</si>
  <si>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</si>
  <si>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</si>
  <si>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</si>
  <si>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</si>
  <si>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</si>
  <si>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</si>
  <si>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</si>
  <si>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</si>
  <si>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</si>
  <si>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</si>
  <si>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</si>
  <si>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</si>
  <si>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</si>
  <si>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</si>
  <si>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</si>
  <si>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</si>
  <si>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</si>
  <si>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</si>
  <si>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</si>
  <si>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</si>
  <si>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</si>
  <si>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</si>
  <si>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</si>
  <si>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</si>
  <si>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</si>
  <si>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</si>
  <si>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</si>
  <si>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</si>
  <si>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</si>
  <si>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</si>
  <si>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</si>
  <si>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</si>
  <si>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</si>
  <si>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</si>
  <si>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</si>
  <si>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</si>
  <si>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</si>
  <si>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</si>
  <si>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</si>
  <si>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</si>
  <si>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</si>
  <si>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</si>
  <si>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</si>
  <si>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</si>
  <si>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</si>
  <si>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</si>
  <si>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</si>
  <si>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</si>
  <si>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</si>
  <si>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</si>
  <si>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</si>
  <si>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</si>
  <si>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</si>
  <si>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</si>
  <si>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</si>
  <si>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</si>
  <si>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</si>
  <si>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</si>
  <si>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</si>
  <si>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</si>
  <si>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</si>
  <si>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</si>
  <si>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</si>
  <si>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</si>
  <si>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</si>
  <si>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</si>
  <si>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</si>
  <si>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</si>
  <si>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</si>
  <si>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</si>
  <si>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</si>
  <si>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</si>
  <si>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</si>
  <si>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</si>
  <si>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</si>
  <si>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</si>
  <si>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</si>
  <si>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</si>
  <si>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</si>
  <si>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</si>
  <si>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</si>
  <si>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</si>
  <si>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</si>
  <si>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</si>
  <si>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</si>
  <si>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</si>
  <si>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</si>
  <si>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</si>
  <si>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</si>
  <si>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</si>
  <si>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</si>
  <si>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</si>
  <si>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</si>
  <si>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</si>
  <si>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</si>
  <si>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</si>
  <si>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</si>
  <si>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</si>
  <si>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</si>
  <si>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</si>
  <si>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</si>
  <si>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</si>
  <si>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</si>
  <si>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</si>
  <si>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</si>
  <si>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</si>
  <si>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</si>
  <si>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</si>
  <si>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</si>
  <si>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</si>
  <si>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</si>
  <si>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</si>
  <si>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</si>
  <si>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</si>
  <si>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</si>
  <si>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</si>
  <si>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</si>
  <si>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</si>
  <si>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</si>
  <si>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</si>
  <si>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</si>
  <si>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</si>
  <si>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</si>
  <si>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</si>
  <si>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</si>
  <si>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</si>
  <si>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</si>
  <si>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</si>
  <si>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</si>
  <si>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</si>
  <si>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</si>
  <si>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</si>
  <si>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</si>
  <si>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</si>
  <si>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</si>
  <si>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</si>
  <si>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</si>
  <si>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</si>
  <si>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</si>
  <si>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</si>
  <si>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</si>
  <si>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</si>
  <si>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</si>
  <si>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</si>
  <si>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</si>
  <si>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</si>
  <si>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</si>
  <si>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</si>
  <si>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</si>
  <si>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</si>
  <si>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</si>
  <si>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</si>
  <si>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</si>
  <si>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</si>
  <si>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</si>
  <si>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</si>
  <si>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</si>
  <si>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</si>
  <si>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</si>
  <si>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</si>
  <si>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</si>
  <si>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</si>
  <si>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</si>
  <si>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</si>
  <si>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</si>
  <si>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</si>
  <si>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</si>
  <si>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</si>
  <si>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</si>
  <si>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</si>
  <si>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</si>
  <si>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</si>
  <si>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</si>
  <si>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</si>
  <si>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</si>
  <si>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</si>
  <si>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</si>
  <si>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</si>
  <si>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</si>
  <si>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</si>
  <si>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</si>
  <si>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</si>
  <si>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</si>
  <si>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</si>
  <si>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</si>
  <si>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</si>
  <si>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</si>
  <si>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</si>
  <si>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</si>
  <si>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</si>
  <si>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</si>
  <si>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</si>
  <si>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</si>
  <si>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</si>
  <si>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</si>
  <si>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</si>
  <si>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</si>
  <si>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</si>
  <si>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</si>
  <si>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</si>
  <si>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</si>
  <si>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</si>
  <si>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</si>
  <si>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</si>
  <si>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</si>
  <si>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</si>
  <si>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</si>
  <si>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</si>
  <si>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</si>
  <si>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</si>
  <si>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</si>
  <si>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</si>
  <si>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</si>
  <si>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</si>
  <si>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</si>
  <si>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</si>
  <si>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</si>
  <si>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</si>
  <si>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</si>
  <si>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</si>
  <si>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</si>
  <si>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</si>
  <si>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</si>
  <si>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</si>
  <si>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</si>
  <si>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</si>
  <si>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</si>
  <si>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</si>
  <si>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</si>
  <si>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</si>
  <si>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</si>
  <si>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</si>
  <si>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</si>
  <si>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</si>
  <si>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</si>
  <si>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</si>
  <si>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</si>
  <si>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</si>
  <si>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</si>
  <si>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</si>
  <si>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</si>
  <si>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</si>
  <si>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</si>
  <si>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</si>
  <si>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</si>
  <si>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</si>
  <si>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</si>
  <si>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</si>
  <si>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</si>
  <si>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</si>
  <si>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</si>
  <si>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</si>
  <si>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</si>
  <si>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</si>
  <si>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</si>
  <si>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</si>
  <si>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</si>
  <si>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</si>
  <si>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</si>
  <si>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</si>
  <si>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</si>
  <si>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</si>
  <si>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</si>
  <si>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</si>
  <si>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</si>
  <si>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</si>
  <si>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</si>
  <si>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</si>
  <si>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</si>
  <si>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</si>
  <si>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</si>
  <si>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</si>
  <si>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</si>
  <si>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</si>
  <si>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</si>
  <si>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</si>
  <si>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</si>
  <si>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</si>
  <si>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</si>
  <si>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</si>
  <si>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</si>
  <si>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</si>
  <si>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</si>
  <si>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</si>
  <si>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</si>
  <si>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</si>
  <si>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</si>
  <si>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</si>
  <si>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</si>
  <si>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</si>
  <si>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</si>
  <si>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</si>
  <si>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</si>
  <si>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</si>
  <si>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</si>
  <si>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</si>
  <si>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</si>
  <si>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</si>
  <si>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</si>
  <si>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</si>
  <si>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</si>
  <si>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</si>
  <si>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</si>
  <si>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</si>
  <si>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</si>
  <si>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</si>
  <si>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</si>
  <si>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</si>
  <si>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</si>
  <si>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</si>
  <si>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</si>
  <si>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</si>
  <si>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</si>
  <si>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</si>
  <si>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</si>
  <si>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</si>
  <si>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</si>
  <si>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</si>
  <si>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</si>
  <si>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</si>
  <si>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</si>
  <si>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</si>
  <si>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</si>
  <si>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</si>
  <si>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</si>
  <si>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</si>
  <si>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</si>
  <si>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</si>
  <si>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</si>
  <si>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</si>
  <si>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</si>
  <si>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</si>
  <si>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</si>
  <si>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</si>
  <si>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</si>
  <si>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</si>
  <si>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</si>
  <si>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</si>
  <si>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</si>
  <si>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</si>
  <si>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</si>
  <si>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</si>
  <si>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</si>
  <si>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</si>
  <si>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</si>
  <si>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</si>
  <si>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</si>
  <si>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</si>
  <si>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</si>
  <si>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</si>
  <si>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</si>
  <si>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</si>
  <si>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</si>
  <si>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</si>
  <si>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</si>
  <si>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</si>
  <si>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</si>
  <si>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</si>
  <si>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</si>
  <si>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</si>
  <si>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</si>
  <si>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</si>
  <si>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</si>
  <si>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</si>
  <si>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</si>
  <si>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</si>
  <si>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</si>
  <si>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</si>
  <si>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</si>
  <si>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</si>
  <si>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</si>
  <si>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</si>
  <si>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</si>
  <si>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</si>
  <si>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</si>
  <si>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</si>
  <si>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</si>
  <si>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</si>
  <si>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</si>
  <si>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</si>
  <si>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</si>
  <si>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</si>
  <si>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</si>
  <si>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</si>
  <si>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</si>
  <si>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</si>
  <si>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</si>
  <si>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</si>
  <si>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</si>
  <si>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</si>
  <si>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</si>
  <si>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</si>
  <si>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</si>
  <si>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</si>
  <si>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</si>
  <si>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</si>
  <si>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</si>
  <si>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</si>
  <si>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</si>
  <si>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</si>
  <si>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</si>
  <si>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</si>
  <si>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</si>
  <si>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</si>
  <si>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</si>
  <si>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</si>
  <si>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</si>
  <si>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</si>
  <si>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</si>
  <si>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</si>
  <si>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</si>
  <si>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</si>
  <si>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</si>
  <si>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</si>
  <si>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</si>
  <si>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</si>
  <si>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</si>
  <si>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</si>
  <si>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</si>
  <si>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</si>
  <si>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</si>
  <si>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</si>
  <si>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</si>
  <si>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</si>
  <si>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</si>
  <si>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</si>
  <si>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</si>
  <si>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</si>
  <si>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</si>
  <si>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</si>
  <si>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</si>
  <si>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</si>
  <si>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</si>
  <si>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</si>
  <si>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</si>
  <si>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</si>
  <si>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</si>
  <si>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</si>
  <si>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</si>
  <si>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</si>
  <si>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</si>
  <si>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</si>
  <si>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</si>
  <si>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</si>
  <si>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</si>
  <si>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</si>
  <si>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</si>
  <si>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</si>
  <si>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</si>
  <si>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</si>
  <si>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</si>
  <si>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</si>
  <si>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</si>
  <si>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</si>
  <si>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</si>
  <si>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</si>
  <si>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</si>
  <si>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</si>
  <si>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</si>
  <si>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</si>
  <si>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</si>
  <si>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</si>
  <si>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</si>
  <si>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</si>
  <si>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</si>
  <si>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</si>
  <si>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</si>
  <si>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</si>
  <si>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</si>
  <si>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</si>
  <si>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</si>
  <si>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</si>
  <si>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</si>
  <si>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</si>
  <si>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</si>
  <si>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</si>
  <si>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</si>
  <si>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</si>
  <si>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</si>
  <si>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</si>
  <si>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</si>
  <si>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</si>
  <si>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</si>
  <si>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</si>
  <si>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</si>
  <si>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</si>
  <si>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</si>
  <si>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</si>
  <si>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</si>
  <si>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</si>
  <si>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</si>
  <si>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</si>
  <si>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</si>
  <si>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</si>
  <si>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</si>
  <si>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</si>
  <si>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</si>
  <si>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</si>
  <si>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</si>
  <si>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</si>
  <si>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</si>
  <si>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</si>
  <si>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</si>
  <si>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</si>
  <si>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</si>
  <si>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</si>
  <si>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</si>
  <si>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</si>
  <si>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</si>
  <si>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</si>
  <si>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</si>
  <si>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</si>
  <si>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</si>
  <si>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</si>
  <si>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</si>
  <si>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</si>
  <si>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</si>
  <si>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</si>
  <si>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</si>
  <si>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</si>
  <si>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</si>
  <si>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</si>
  <si>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</si>
  <si>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</si>
  <si>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</si>
  <si>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</si>
  <si>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</si>
  <si>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</si>
  <si>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</si>
  <si>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</si>
  <si>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</si>
  <si>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</si>
  <si>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</si>
  <si>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</si>
  <si>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</si>
  <si>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</si>
  <si>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</si>
  <si>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</si>
  <si>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</si>
  <si>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</si>
  <si>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</si>
  <si>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</si>
  <si>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</si>
  <si>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</si>
  <si>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</si>
  <si>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</si>
  <si>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</si>
  <si>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</si>
  <si>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</si>
  <si>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</si>
  <si>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</si>
  <si>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</si>
  <si>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</si>
  <si>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</si>
  <si>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</si>
  <si>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</si>
  <si>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</si>
  <si>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</si>
  <si>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</si>
  <si>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</si>
  <si>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</si>
  <si>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</si>
  <si>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</si>
  <si>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</si>
  <si>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</si>
  <si>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</si>
  <si>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</si>
  <si>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</si>
  <si>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</si>
  <si>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</si>
  <si>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</si>
  <si>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</si>
  <si>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</si>
  <si>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</si>
  <si>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</si>
  <si>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</si>
  <si>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</si>
  <si>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</si>
  <si>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</si>
  <si>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</si>
  <si>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</si>
  <si>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</si>
  <si>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</si>
  <si>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</si>
  <si>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</si>
  <si>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</si>
  <si>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</si>
  <si>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</si>
  <si>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</si>
  <si>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</si>
  <si>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</si>
  <si>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</si>
  <si>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</si>
  <si>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</si>
  <si>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</si>
  <si>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</si>
  <si>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</si>
  <si>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</si>
  <si>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</si>
  <si>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</si>
  <si>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</si>
  <si>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</si>
  <si>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</si>
  <si>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</si>
  <si>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</si>
  <si>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</si>
  <si>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</si>
  <si>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</si>
  <si>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</si>
  <si>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</si>
  <si>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</si>
  <si>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</si>
  <si>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</si>
  <si>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</si>
  <si>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</si>
  <si>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</si>
  <si>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</si>
  <si>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</si>
  <si>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</si>
  <si>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</si>
  <si>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</si>
  <si>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</si>
  <si>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</si>
  <si>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</si>
  <si>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</si>
  <si>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</si>
  <si>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</si>
  <si>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</si>
  <si>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</si>
  <si>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</si>
  <si>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</si>
  <si>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</si>
  <si>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</si>
  <si>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</si>
  <si>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</si>
  <si>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</si>
  <si>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</si>
  <si>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</si>
  <si>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</si>
  <si>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</si>
  <si>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</si>
  <si>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</si>
  <si>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</si>
  <si>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</si>
  <si>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</si>
  <si>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</si>
  <si>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</si>
  <si>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</si>
  <si>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</si>
  <si>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</si>
  <si>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</si>
  <si>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</si>
  <si>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</si>
  <si>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</si>
  <si>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</si>
  <si>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</si>
  <si>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</si>
  <si>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</si>
  <si>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</si>
  <si>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</si>
  <si>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</si>
  <si>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</si>
  <si>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</si>
  <si>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</si>
  <si>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</si>
  <si>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</si>
  <si>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</si>
  <si>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</si>
  <si>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</si>
  <si>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</si>
  <si>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</si>
  <si>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</si>
  <si>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</si>
  <si>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</si>
  <si>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</si>
  <si>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</si>
  <si>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</si>
  <si>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</si>
  <si>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</si>
  <si>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</si>
  <si>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</si>
  <si>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</si>
  <si>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</si>
  <si>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</si>
  <si>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</si>
  <si>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</si>
  <si>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</si>
  <si>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</si>
  <si>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</si>
  <si>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</si>
  <si>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</si>
  <si>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</si>
  <si>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</si>
  <si>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</si>
  <si>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</si>
  <si>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</si>
  <si>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</si>
  <si>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</si>
  <si>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</si>
  <si>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</si>
  <si>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</si>
  <si>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</si>
  <si>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</si>
  <si>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</si>
  <si>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</si>
  <si>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</si>
  <si>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</si>
  <si>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</si>
  <si>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</si>
  <si>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</si>
  <si>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</si>
  <si>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</si>
  <si>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</si>
  <si>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</si>
  <si>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</si>
  <si>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</si>
  <si>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</si>
  <si>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</si>
  <si>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</si>
  <si>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</si>
  <si>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</si>
  <si>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</si>
  <si>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</si>
  <si>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</si>
  <si>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</si>
  <si>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</si>
  <si>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</si>
  <si>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</si>
  <si>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</si>
  <si>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</si>
  <si>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</si>
  <si>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</si>
  <si>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</si>
  <si>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</si>
  <si>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</si>
  <si>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</si>
  <si>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</si>
  <si>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</si>
  <si>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</si>
  <si>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</si>
  <si>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</si>
  <si>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</si>
  <si>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</si>
  <si>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</si>
  <si>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</si>
  <si>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</si>
  <si>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</si>
  <si>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</si>
  <si>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</si>
  <si>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</si>
  <si>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</si>
  <si>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</si>
  <si>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</si>
  <si>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</si>
  <si>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</si>
  <si>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</si>
  <si>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</si>
  <si>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</si>
  <si>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</si>
  <si>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</si>
  <si>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</si>
  <si>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</si>
  <si>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</si>
  <si>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</si>
  <si>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</si>
  <si>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</si>
  <si>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</si>
  <si>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</si>
  <si>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</si>
  <si>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</si>
  <si>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</si>
  <si>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</si>
  <si>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</si>
  <si>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</si>
  <si>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</si>
  <si>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</si>
  <si>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</si>
  <si>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</si>
  <si>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</si>
  <si>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</si>
  <si>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</si>
  <si>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</si>
  <si>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</si>
  <si>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</si>
  <si>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</si>
  <si>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</si>
  <si>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</si>
  <si>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</si>
  <si>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</si>
  <si>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</si>
  <si>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</si>
  <si>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</si>
  <si>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</si>
  <si>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</si>
  <si>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</si>
  <si>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</si>
  <si>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</si>
  <si>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</si>
  <si>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</si>
  <si>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</si>
  <si>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</si>
  <si>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</si>
  <si>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</si>
  <si>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</si>
  <si>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</si>
  <si>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</si>
  <si>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</si>
  <si>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</si>
  <si>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</si>
  <si>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</si>
  <si>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</si>
  <si>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</si>
  <si>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</si>
  <si>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</si>
  <si>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</si>
  <si>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</si>
  <si>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</si>
  <si>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</si>
  <si>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</si>
  <si>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</si>
  <si>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</si>
  <si>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</si>
  <si>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</si>
  <si>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</si>
  <si>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</si>
  <si>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</si>
  <si>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</si>
  <si>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</si>
  <si>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</si>
  <si>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</si>
  <si>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</si>
  <si>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</si>
  <si>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</si>
  <si>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</si>
  <si>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</si>
  <si>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</si>
  <si>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</si>
  <si>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</si>
  <si>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</si>
  <si>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</si>
  <si>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</si>
  <si>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</si>
  <si>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</si>
  <si>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</si>
  <si>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</si>
  <si>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</si>
  <si>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</si>
  <si>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</si>
  <si>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</si>
  <si>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</si>
  <si>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</si>
  <si>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</si>
  <si>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</si>
  <si>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</si>
  <si>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</si>
  <si>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</si>
  <si>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</si>
  <si>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</si>
  <si>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</si>
  <si>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</si>
  <si>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</si>
  <si>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</si>
  <si>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</si>
  <si>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</si>
  <si>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</si>
  <si>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</si>
  <si>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</si>
  <si>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</si>
  <si>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</si>
  <si>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</si>
  <si>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</si>
  <si>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</si>
  <si>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</si>
  <si>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</si>
  <si>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</si>
  <si>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</si>
  <si>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</si>
  <si>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</si>
  <si>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</si>
  <si>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</si>
  <si>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</si>
  <si>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</si>
  <si>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</si>
  <si>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</si>
  <si>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</si>
  <si>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</si>
  <si>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</si>
  <si>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</si>
  <si>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</si>
  <si>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</si>
  <si>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</si>
  <si>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</si>
  <si>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</si>
  <si>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</si>
  <si>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</si>
  <si>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</si>
  <si>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</si>
  <si>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</si>
  <si>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</si>
  <si>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</si>
  <si>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</si>
  <si>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</si>
  <si>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</si>
  <si>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</si>
  <si>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</si>
  <si>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</si>
  <si>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</si>
  <si>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</si>
  <si>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</si>
  <si>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</si>
  <si>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</si>
  <si>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</si>
  <si>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</si>
  <si>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</si>
  <si>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</si>
  <si>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</si>
  <si>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</si>
  <si>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</si>
  <si>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</si>
  <si>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</si>
  <si>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</si>
  <si>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</si>
  <si>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</si>
  <si>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</si>
  <si>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</si>
  <si>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</si>
  <si>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</si>
  <si>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</si>
  <si>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</si>
  <si>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</si>
  <si>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</si>
  <si>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</si>
  <si>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</si>
  <si>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</si>
  <si>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</si>
  <si>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</si>
  <si>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</si>
  <si>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</si>
  <si>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</si>
  <si>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</si>
  <si>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</si>
  <si>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</si>
  <si>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</si>
  <si>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</si>
  <si>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</si>
  <si>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</si>
  <si>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</si>
  <si>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</si>
  <si>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</si>
  <si>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</si>
  <si>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</si>
  <si>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</si>
  <si>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</si>
  <si>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</si>
  <si>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</si>
  <si>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</si>
  <si>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</si>
  <si>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</si>
  <si>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</si>
  <si>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</si>
  <si>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</si>
  <si>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</si>
  <si>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</si>
  <si>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</si>
  <si>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</si>
  <si>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</si>
  <si>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</si>
  <si>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</si>
  <si>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</si>
  <si>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</si>
  <si>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</si>
  <si>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</si>
  <si>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</si>
  <si>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</si>
  <si>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</si>
  <si>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</si>
  <si>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</si>
  <si>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</si>
  <si>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</si>
  <si>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</si>
  <si>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</si>
  <si>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</si>
  <si>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</si>
  <si>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</si>
  <si>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</si>
  <si>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</si>
  <si>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</si>
  <si>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</si>
  <si>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</si>
  <si>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</si>
  <si>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</si>
  <si>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</si>
  <si>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</si>
  <si>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</si>
  <si>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</si>
  <si>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</si>
  <si>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</si>
  <si>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</si>
  <si>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</si>
  <si>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</si>
  <si>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</si>
  <si>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</si>
  <si>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</si>
  <si>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</si>
  <si>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</si>
  <si>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</si>
  <si>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</si>
  <si>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</si>
  <si>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</si>
  <si>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</si>
  <si>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</si>
  <si>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</si>
  <si>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</si>
  <si>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</si>
  <si>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</si>
  <si>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</si>
  <si>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</si>
  <si>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</si>
  <si>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</si>
  <si>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</si>
  <si>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</si>
  <si>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</si>
  <si>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</si>
  <si>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</si>
  <si>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</si>
  <si>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</si>
  <si>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</si>
  <si>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</si>
  <si>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</si>
  <si>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</si>
  <si>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</si>
  <si>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</si>
  <si>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</si>
  <si>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</si>
  <si>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</si>
  <si>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</si>
  <si>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</si>
  <si>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</si>
  <si>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</si>
  <si>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</si>
  <si>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</si>
  <si>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</si>
  <si>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</si>
  <si>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</si>
  <si>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</si>
  <si>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</si>
  <si>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</si>
  <si>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</si>
  <si>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</si>
  <si>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</si>
  <si>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</si>
  <si>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</si>
  <si>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</si>
  <si>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</si>
  <si>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</si>
  <si>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</si>
  <si>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</si>
  <si>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</si>
  <si>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</si>
  <si>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</si>
  <si>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</si>
  <si>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</si>
  <si>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</si>
  <si>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</si>
  <si>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</si>
  <si>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</si>
  <si>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</si>
  <si>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</si>
  <si>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</si>
  <si>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</si>
  <si>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</si>
  <si>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</si>
  <si>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</si>
  <si>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</si>
  <si>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</si>
  <si>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</si>
  <si>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</si>
  <si>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</si>
  <si>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</si>
  <si>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</si>
  <si>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</si>
  <si>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</si>
  <si>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</si>
  <si>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</si>
  <si>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</si>
  <si>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</si>
  <si>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</si>
  <si>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</si>
  <si>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</si>
  <si>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</si>
  <si>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</si>
  <si>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</si>
  <si>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</si>
  <si>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</si>
  <si>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</si>
  <si>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</si>
  <si>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</si>
  <si>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</si>
  <si>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</si>
  <si>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</si>
  <si>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</si>
  <si>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</si>
  <si>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</si>
  <si>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</si>
  <si>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</si>
  <si>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</si>
  <si>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</si>
  <si>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</si>
  <si>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</si>
  <si>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</si>
  <si>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</si>
  <si>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</si>
  <si>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</si>
  <si>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</si>
  <si>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</si>
  <si>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</si>
  <si>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</si>
  <si>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</si>
  <si>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</si>
  <si>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</si>
  <si>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</si>
  <si>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</si>
  <si>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</si>
  <si>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</si>
  <si>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</si>
  <si>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</si>
  <si>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</si>
  <si>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</si>
  <si>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</si>
  <si>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</si>
  <si>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</si>
  <si>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</si>
  <si>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</si>
  <si>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</si>
  <si>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</si>
  <si>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</si>
  <si>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</si>
  <si>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</si>
  <si>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</si>
  <si>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</si>
  <si>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</si>
  <si>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</si>
  <si>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</si>
  <si>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</si>
  <si>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</si>
  <si>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</si>
  <si>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</si>
  <si>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</si>
  <si>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</si>
  <si>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</si>
  <si>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</si>
  <si>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</si>
  <si>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</si>
  <si>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</si>
  <si>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</si>
  <si>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</si>
  <si>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</si>
  <si>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</si>
  <si>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</si>
  <si>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</si>
  <si>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</si>
  <si>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</si>
  <si>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</si>
  <si>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</si>
  <si>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</si>
  <si>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</si>
  <si>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</si>
  <si>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</si>
  <si>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</si>
  <si>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</si>
  <si>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</si>
  <si>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</si>
  <si>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</si>
  <si>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</si>
  <si>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</si>
  <si>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</si>
  <si>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</si>
  <si>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</si>
  <si>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</si>
  <si>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</si>
  <si>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</si>
  <si>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</si>
  <si>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</si>
  <si>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</si>
  <si>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</si>
  <si>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</si>
  <si>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</si>
  <si>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</si>
  <si>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</si>
  <si>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</si>
  <si>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</si>
  <si>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</si>
  <si>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</si>
  <si>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</si>
  <si>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</si>
  <si>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</si>
  <si>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</si>
  <si>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</si>
  <si>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</si>
  <si>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</si>
  <si>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</si>
  <si>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</si>
  <si>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</si>
  <si>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</si>
  <si>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</si>
  <si>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</si>
  <si>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</si>
  <si>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</si>
  <si>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</si>
  <si>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</si>
  <si>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</si>
  <si>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</si>
  <si>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</si>
  <si>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</si>
  <si>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</si>
  <si>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</si>
  <si>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</si>
  <si>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</si>
  <si>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</si>
  <si>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</si>
  <si>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</si>
  <si>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</si>
  <si>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</si>
  <si>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</si>
  <si>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</si>
  <si>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</si>
  <si>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</si>
  <si>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</si>
  <si>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</si>
  <si>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</si>
  <si>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</si>
  <si>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</si>
  <si>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</si>
  <si>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</si>
  <si>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</si>
  <si>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</si>
  <si>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</si>
  <si>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</si>
  <si>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</si>
  <si>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</si>
  <si>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</si>
  <si>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</si>
  <si>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</si>
  <si>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</si>
  <si>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</si>
  <si>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</si>
  <si>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</si>
  <si>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</si>
  <si>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</si>
  <si>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</si>
  <si>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</si>
  <si>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</si>
  <si>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</si>
  <si>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</si>
  <si>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</si>
  <si>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</si>
  <si>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</si>
  <si>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</si>
  <si>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</si>
  <si>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</si>
  <si>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</si>
  <si>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</si>
  <si>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</si>
  <si>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</si>
  <si>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</si>
  <si>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</si>
  <si>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</si>
  <si>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</si>
  <si>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</si>
  <si>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</si>
  <si>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</si>
  <si>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</si>
  <si>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</si>
  <si>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</si>
  <si>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</si>
  <si>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</si>
  <si>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</si>
  <si>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</si>
  <si>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</si>
  <si>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</si>
  <si>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</si>
  <si>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</si>
  <si>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</si>
  <si>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</si>
  <si>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</si>
  <si>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</si>
  <si>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</si>
  <si>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</si>
  <si>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</si>
  <si>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</si>
  <si>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</si>
  <si>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</si>
  <si>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</si>
  <si>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</si>
  <si>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</si>
  <si>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</si>
  <si>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</si>
  <si>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</si>
  <si>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</si>
  <si>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</si>
  <si>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</si>
  <si>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</si>
  <si>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</si>
  <si>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</si>
  <si>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</si>
  <si>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</si>
  <si>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</si>
  <si>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</si>
  <si>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</si>
  <si>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</si>
  <si>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</si>
  <si>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</si>
  <si>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</si>
  <si>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</si>
  <si>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</si>
  <si>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</si>
  <si>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</si>
  <si>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</si>
  <si>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</si>
  <si>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</si>
  <si>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</si>
  <si>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</si>
  <si>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</si>
  <si>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</si>
  <si>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</si>
  <si>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</si>
  <si>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</si>
  <si>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</si>
  <si>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</si>
  <si>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</si>
  <si>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</si>
  <si>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</si>
  <si>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</si>
  <si>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</si>
  <si>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</si>
  <si>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</si>
  <si>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</si>
  <si>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</si>
  <si>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</si>
  <si>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</si>
  <si>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</si>
  <si>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</si>
  <si>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</si>
  <si>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</si>
  <si>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</si>
  <si>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</si>
  <si>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</si>
  <si>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</si>
  <si>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</si>
  <si>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</si>
  <si>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</si>
  <si>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</si>
  <si>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</si>
  <si>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</si>
  <si>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</si>
  <si>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</si>
  <si>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</si>
  <si>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</si>
  <si>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</si>
  <si>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</si>
  <si>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</si>
  <si>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</si>
  <si>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</si>
  <si>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</si>
  <si>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</si>
  <si>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</si>
  <si>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</si>
  <si>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</si>
  <si>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</si>
  <si>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</si>
  <si>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</si>
  <si>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</si>
  <si>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</si>
  <si>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</si>
  <si>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</si>
  <si>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</si>
  <si>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</si>
  <si>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</si>
  <si>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</si>
  <si>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</si>
  <si>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</si>
  <si>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</si>
  <si>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</si>
  <si>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</si>
  <si>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</si>
  <si>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</si>
  <si>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</si>
  <si>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</si>
  <si>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</si>
  <si>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</si>
  <si>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</si>
  <si>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</si>
  <si>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</si>
  <si>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</si>
  <si>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</si>
  <si>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</si>
  <si>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</si>
  <si>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</si>
  <si>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</si>
  <si>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</si>
  <si>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</si>
  <si>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</si>
  <si>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</si>
  <si>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</si>
  <si>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</si>
  <si>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</si>
  <si>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</si>
  <si>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</si>
  <si>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</si>
  <si>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</si>
  <si>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</si>
  <si>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</si>
  <si>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</si>
  <si>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</si>
  <si>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</si>
  <si>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</si>
  <si>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</si>
  <si>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</si>
  <si>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</si>
  <si>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</si>
  <si>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</si>
  <si>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</si>
  <si>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</si>
  <si>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</si>
  <si>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</si>
  <si>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</si>
  <si>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</si>
  <si>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</si>
  <si>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</si>
  <si>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</si>
  <si>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</si>
  <si>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</si>
  <si>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</si>
  <si>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</si>
  <si>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</si>
  <si>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</si>
  <si>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</si>
  <si>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</si>
  <si>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</si>
  <si>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</si>
  <si>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</si>
  <si>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</si>
  <si>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</si>
  <si>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</si>
  <si>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</si>
  <si>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</si>
  <si>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</si>
  <si>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</si>
  <si>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</si>
  <si>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</si>
  <si>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</si>
  <si>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</si>
  <si>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</si>
  <si>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</si>
  <si>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</si>
  <si>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</si>
  <si>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</si>
  <si>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</si>
  <si>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</si>
  <si>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</si>
  <si>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</si>
  <si>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</si>
  <si>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</si>
  <si>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</si>
  <si>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</si>
  <si>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</si>
  <si>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</si>
  <si>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</si>
  <si>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</si>
  <si>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</si>
  <si>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</si>
  <si>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</si>
  <si>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</si>
  <si>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</si>
  <si>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</si>
  <si>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</si>
  <si>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</si>
  <si>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</si>
  <si>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</si>
  <si>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</si>
  <si>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</si>
  <si>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</si>
  <si>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</si>
  <si>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</si>
  <si>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</si>
  <si>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</si>
  <si>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</si>
  <si>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</si>
  <si>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</si>
  <si>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</si>
  <si>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</si>
  <si>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</si>
  <si>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</si>
  <si>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</si>
  <si>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</si>
  <si>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</si>
  <si>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</si>
  <si>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</si>
  <si>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</si>
  <si>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</si>
  <si>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</si>
  <si>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</si>
  <si>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</si>
  <si>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</si>
  <si>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</si>
  <si>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</si>
  <si>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</si>
  <si>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</si>
  <si>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</si>
  <si>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</si>
  <si>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</si>
  <si>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</si>
  <si>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</si>
  <si>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</si>
  <si>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</si>
  <si>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</si>
  <si>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</si>
  <si>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</si>
  <si>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</si>
  <si>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</si>
  <si>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</si>
  <si>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</si>
  <si>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</si>
  <si>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</si>
  <si>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</si>
  <si>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</si>
  <si>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</si>
  <si>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</si>
  <si>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</si>
  <si>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</si>
  <si>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</si>
  <si>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</si>
  <si>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</si>
  <si>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</si>
  <si>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</si>
  <si>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</si>
  <si>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</si>
  <si>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</si>
  <si>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</si>
  <si>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</si>
  <si>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</si>
  <si>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</si>
  <si>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</si>
  <si>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</si>
  <si>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</si>
  <si>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</si>
  <si>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</si>
  <si>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</si>
  <si>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</si>
  <si>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</si>
  <si>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</si>
  <si>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</si>
  <si>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</si>
  <si>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</si>
  <si>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</si>
  <si>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</si>
  <si>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</si>
  <si>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</si>
  <si>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</si>
  <si>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</si>
  <si>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</si>
  <si>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</si>
  <si>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</si>
  <si>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</si>
  <si>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</si>
  <si>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</si>
  <si>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</si>
  <si>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</si>
  <si>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</si>
  <si>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</si>
  <si>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</si>
  <si>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</si>
  <si>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</si>
  <si>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</si>
  <si>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</si>
  <si>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</si>
  <si>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</si>
  <si>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</si>
  <si>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</si>
  <si>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</si>
  <si>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</si>
  <si>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</si>
  <si>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</si>
  <si>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</si>
  <si>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</si>
  <si>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</si>
  <si>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</si>
  <si>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</si>
  <si>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</si>
  <si>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</si>
  <si>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</si>
  <si>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</si>
  <si>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</si>
  <si>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</si>
  <si>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</si>
  <si>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</si>
  <si>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</si>
  <si>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</si>
  <si>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</si>
  <si>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</si>
  <si>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</si>
  <si>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</si>
  <si>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</si>
  <si>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</si>
  <si>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</si>
  <si>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</si>
  <si>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</si>
  <si>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</si>
  <si>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</si>
  <si>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</si>
  <si>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</si>
  <si>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</si>
  <si>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</si>
  <si>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</si>
  <si>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</si>
  <si>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</si>
  <si>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</si>
  <si>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</si>
  <si>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</si>
  <si>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</si>
  <si>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</si>
  <si>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</si>
  <si>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</si>
  <si>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</si>
  <si>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</si>
  <si>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</si>
  <si>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</si>
  <si>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</si>
  <si>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</si>
  <si>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</si>
  <si>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</si>
  <si>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</si>
  <si>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</si>
  <si>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</si>
  <si>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</si>
  <si>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</si>
  <si>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</si>
  <si>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</si>
  <si>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</si>
  <si>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</si>
  <si>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</si>
  <si>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</si>
  <si>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</si>
  <si>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</si>
  <si>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</si>
  <si>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</si>
  <si>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</si>
  <si>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</si>
  <si>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</si>
  <si>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</si>
  <si>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</si>
  <si>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</si>
  <si>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</si>
  <si>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</si>
  <si>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</si>
  <si>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</si>
  <si>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</si>
  <si>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</si>
  <si>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</si>
  <si>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</si>
  <si>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</si>
  <si>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</si>
  <si>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</si>
  <si>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</si>
  <si>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</si>
  <si>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</si>
  <si>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</si>
  <si>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</si>
  <si>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</si>
  <si>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</si>
  <si>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</si>
  <si>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</si>
  <si>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</si>
  <si>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</si>
  <si>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</si>
  <si>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</si>
  <si>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</si>
  <si>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</si>
  <si>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</si>
  <si>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</si>
  <si>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</si>
  <si>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</si>
  <si>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</si>
  <si>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</si>
  <si>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</si>
  <si>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</si>
  <si>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</si>
  <si>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</si>
  <si>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</si>
  <si>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</si>
  <si>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</si>
  <si>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</si>
  <si>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</si>
  <si>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</si>
  <si>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</si>
  <si>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</si>
  <si>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</si>
  <si>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</si>
  <si>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</si>
  <si>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</si>
  <si>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</si>
  <si>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</si>
  <si>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</si>
  <si>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</si>
  <si>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</si>
  <si>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</si>
  <si>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</si>
  <si>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</si>
  <si>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</si>
  <si>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</si>
  <si>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</si>
  <si>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</si>
  <si>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</si>
  <si>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</si>
  <si>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</si>
  <si>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</si>
  <si>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</si>
  <si>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</si>
  <si>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</si>
  <si>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</si>
  <si>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</si>
  <si>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</si>
  <si>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</si>
  <si>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</si>
  <si>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</si>
  <si>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</si>
  <si>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</si>
  <si>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</si>
  <si>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</si>
  <si>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</si>
  <si>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</si>
  <si>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</si>
  <si>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</si>
  <si>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</si>
  <si>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</si>
  <si>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</si>
  <si>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</si>
  <si>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</si>
  <si>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</si>
  <si>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</si>
  <si>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</si>
  <si>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</si>
  <si>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</si>
  <si>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</si>
  <si>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</si>
  <si>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</si>
  <si>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</si>
  <si>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</si>
  <si>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</si>
  <si>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</si>
  <si>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</si>
  <si>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</si>
  <si>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</si>
  <si>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</si>
  <si>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</si>
  <si>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</si>
  <si>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</si>
  <si>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</si>
  <si>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</si>
  <si>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</si>
  <si>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</si>
  <si>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</si>
  <si>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</si>
  <si>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</si>
  <si>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</si>
  <si>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</si>
  <si>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</si>
  <si>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</si>
  <si>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</si>
  <si>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</si>
  <si>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</si>
  <si>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</si>
  <si>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</si>
  <si>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</si>
  <si>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</si>
  <si>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</si>
  <si>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</si>
  <si>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</si>
  <si>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</si>
  <si>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</si>
  <si>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</si>
  <si>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</si>
  <si>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</si>
  <si>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</si>
  <si>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</si>
  <si>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</si>
  <si>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</si>
  <si>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</si>
  <si>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</si>
  <si>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</si>
  <si>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</si>
  <si>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</si>
  <si>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</si>
  <si>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</si>
  <si>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</si>
  <si>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</si>
  <si>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</si>
  <si>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</si>
  <si>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</si>
  <si>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</si>
  <si>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</si>
  <si>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</si>
  <si>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</si>
  <si>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</si>
  <si>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</si>
  <si>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</si>
  <si>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</si>
  <si>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</si>
  <si>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</si>
  <si>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</si>
  <si>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</si>
  <si>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</si>
  <si>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</si>
  <si>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</si>
  <si>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</si>
  <si>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</si>
  <si>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</si>
  <si>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</si>
  <si>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</si>
  <si>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</si>
  <si>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</si>
  <si>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</si>
  <si>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</si>
  <si>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</si>
  <si>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</si>
  <si>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</si>
  <si>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</si>
  <si>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</si>
  <si>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</si>
  <si>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</si>
  <si>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</si>
  <si>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</si>
  <si>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</si>
  <si>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</si>
  <si>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</si>
  <si>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</si>
  <si>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</si>
  <si>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</si>
  <si>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</si>
  <si>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</si>
  <si>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</si>
  <si>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</si>
  <si>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</si>
  <si>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</si>
  <si>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</si>
  <si>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</si>
  <si>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</si>
  <si>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</si>
  <si>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</si>
  <si>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</si>
  <si>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</si>
  <si>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</si>
  <si>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</si>
  <si>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</si>
  <si>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</si>
  <si>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</si>
  <si>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</si>
  <si>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</si>
  <si>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</si>
  <si>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</si>
  <si>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</si>
  <si>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</si>
  <si>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</si>
  <si>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</si>
  <si>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</si>
  <si>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</si>
  <si>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</si>
  <si>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</si>
  <si>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</si>
  <si>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</si>
  <si>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</si>
  <si>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</si>
  <si>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</si>
  <si>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</si>
  <si>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</si>
  <si>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</si>
  <si>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</si>
  <si>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</si>
  <si>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</si>
  <si>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</si>
  <si>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</si>
  <si>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</si>
  <si>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</si>
  <si>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</si>
  <si>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</si>
  <si>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</si>
  <si>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</si>
  <si>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</si>
  <si>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</si>
  <si>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</si>
  <si>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</si>
  <si>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</si>
  <si>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</si>
  <si>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</si>
  <si>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</si>
  <si>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</si>
  <si>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</si>
  <si>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</si>
  <si>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</si>
  <si>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</si>
  <si>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</si>
  <si>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</si>
  <si>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</si>
  <si>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</si>
  <si>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</si>
  <si>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</si>
  <si>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</si>
  <si>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</si>
  <si>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</si>
  <si>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</si>
  <si>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</si>
  <si>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</si>
  <si>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</si>
  <si>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</si>
  <si>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</si>
  <si>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</si>
  <si>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</si>
  <si>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</si>
  <si>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</si>
  <si>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</si>
  <si>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</si>
  <si>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</si>
  <si>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</si>
  <si>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</si>
  <si>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</si>
  <si>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</si>
  <si>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</si>
  <si>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</si>
  <si>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</si>
  <si>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</si>
  <si>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</si>
  <si>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</si>
  <si>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</si>
  <si>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</si>
  <si>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</si>
  <si>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</si>
  <si>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</si>
  <si>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</si>
  <si>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</si>
  <si>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</si>
  <si>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</si>
  <si>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</si>
  <si>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</si>
  <si>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</si>
  <si>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</si>
  <si>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</si>
  <si>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</si>
  <si>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</si>
  <si>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</si>
  <si>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</si>
  <si>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</si>
  <si>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</si>
  <si>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</si>
  <si>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</si>
  <si>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</si>
  <si>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</si>
  <si>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</si>
  <si>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</si>
  <si>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</si>
  <si>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</si>
  <si>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</si>
  <si>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</si>
  <si>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</si>
  <si>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</si>
  <si>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</si>
  <si>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</si>
  <si>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</si>
  <si>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</si>
  <si>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</si>
  <si>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</si>
  <si>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</si>
  <si>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</si>
  <si>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</si>
  <si>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</si>
  <si>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</si>
  <si>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</si>
  <si>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</si>
  <si>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</si>
  <si>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</si>
  <si>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</si>
  <si>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</si>
  <si>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</si>
  <si>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</si>
  <si>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</si>
  <si>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</si>
  <si>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</si>
  <si>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</si>
  <si>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</si>
  <si>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</si>
  <si>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</si>
  <si>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</si>
  <si>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</si>
  <si>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</si>
  <si>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</si>
  <si>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</si>
  <si>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</si>
  <si>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</si>
  <si>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</si>
  <si>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</si>
  <si>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</si>
  <si>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</si>
  <si>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</si>
  <si>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</si>
  <si>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</si>
  <si>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</si>
  <si>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</si>
  <si>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</si>
  <si>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</si>
  <si>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</si>
  <si>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</si>
  <si>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</si>
  <si>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</si>
  <si>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</si>
  <si>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</si>
  <si>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</si>
  <si>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</si>
  <si>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</si>
  <si>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</si>
  <si>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</si>
  <si>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</si>
  <si>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</si>
  <si>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</si>
  <si>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</si>
  <si>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</si>
  <si>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</si>
  <si>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</si>
  <si>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</si>
  <si>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</si>
  <si>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</si>
  <si>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</si>
  <si>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</si>
  <si>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</si>
  <si>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</si>
  <si>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</si>
  <si>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</si>
  <si>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</si>
  <si>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</si>
  <si>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</si>
  <si>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</si>
  <si>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</si>
  <si>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</si>
  <si>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</si>
  <si>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</si>
  <si>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</si>
  <si>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</si>
  <si>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</si>
  <si>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</si>
  <si>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</si>
  <si>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</si>
  <si>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</si>
  <si>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</si>
  <si>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</si>
  <si>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</si>
  <si>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</si>
  <si>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</si>
  <si>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</si>
  <si>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</si>
  <si>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</si>
  <si>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</si>
  <si>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</si>
  <si>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</si>
  <si>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</si>
  <si>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</si>
  <si>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</si>
  <si>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</si>
  <si>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</si>
  <si>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</si>
  <si>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</si>
  <si>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</si>
  <si>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</si>
  <si>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</si>
  <si>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</si>
  <si>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</si>
  <si>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</si>
  <si>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</si>
  <si>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</si>
  <si>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</si>
  <si>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</si>
  <si>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</si>
  <si>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</si>
  <si>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</si>
  <si>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</si>
  <si>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</si>
  <si>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</si>
  <si>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</si>
  <si>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</si>
  <si>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</si>
  <si>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</si>
  <si>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</si>
  <si>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</si>
  <si>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</si>
  <si>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</si>
  <si>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</si>
  <si>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</si>
  <si>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</si>
  <si>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</si>
  <si>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</si>
  <si>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</si>
  <si>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</si>
  <si>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</si>
  <si>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</si>
  <si>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</si>
  <si>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</si>
  <si>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</si>
  <si>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</si>
  <si>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</si>
  <si>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</si>
  <si>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</si>
  <si>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</si>
  <si>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</si>
  <si>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</si>
  <si>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</si>
  <si>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</si>
  <si>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</si>
  <si>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</si>
  <si>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</si>
  <si>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</si>
  <si>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</si>
  <si>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</si>
  <si>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</si>
  <si>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</si>
  <si>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</si>
  <si>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</si>
  <si>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</si>
  <si>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</si>
  <si>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</si>
  <si>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</si>
  <si>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</si>
  <si>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</si>
  <si>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</si>
  <si>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</si>
  <si>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</si>
  <si>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</si>
  <si>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</si>
  <si>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</si>
  <si>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</si>
  <si>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</si>
  <si>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</si>
  <si>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</si>
  <si>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</si>
  <si>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</si>
  <si>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</si>
  <si>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</si>
  <si>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</si>
  <si>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</si>
  <si>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</si>
  <si>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</si>
  <si>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</si>
  <si>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</si>
  <si>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</si>
  <si>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</si>
  <si>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</si>
  <si>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</si>
  <si>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</si>
  <si>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</si>
  <si>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</si>
  <si>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</si>
  <si>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</si>
  <si>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</si>
  <si>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</si>
  <si>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</si>
  <si>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</si>
  <si>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</si>
  <si>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</si>
  <si>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</si>
  <si>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</si>
  <si>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</si>
  <si>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</si>
  <si>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</si>
  <si>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</si>
  <si>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</si>
  <si>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</si>
  <si>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</si>
  <si>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</si>
  <si>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</si>
  <si>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</si>
  <si>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</si>
  <si>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</si>
  <si>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</si>
  <si>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</si>
  <si>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</si>
  <si>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</si>
  <si>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</si>
  <si>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</si>
  <si>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</si>
  <si>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</si>
  <si>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</si>
  <si>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</si>
  <si>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</si>
  <si>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</si>
  <si>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</si>
  <si>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</si>
  <si>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</si>
  <si>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</si>
  <si>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</si>
  <si>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</si>
  <si>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</si>
  <si>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</si>
  <si>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</si>
  <si>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</si>
  <si>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</si>
  <si>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</si>
  <si>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</si>
  <si>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</si>
  <si>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</si>
  <si>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</si>
  <si>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</si>
  <si>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</si>
  <si>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</si>
  <si>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</si>
  <si>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</si>
  <si>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</si>
  <si>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</si>
  <si>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</si>
  <si>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</si>
  <si>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</si>
  <si>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</si>
  <si>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</si>
  <si>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</si>
  <si>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</si>
  <si>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</si>
  <si>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</si>
  <si>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</si>
  <si>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</si>
  <si>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</si>
  <si>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</si>
  <si>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</si>
  <si>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</si>
  <si>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</si>
  <si>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</si>
  <si>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</si>
  <si>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</si>
  <si>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</si>
  <si>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</si>
  <si>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</si>
  <si>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</si>
  <si>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</si>
  <si>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</si>
  <si>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</si>
  <si>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</si>
  <si>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</si>
  <si>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</si>
  <si>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</si>
  <si>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</si>
  <si>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</si>
  <si>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</si>
  <si>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</si>
  <si>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</si>
  <si>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</si>
  <si>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</si>
  <si>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</si>
  <si>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</si>
  <si>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</si>
  <si>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</si>
  <si>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</si>
  <si>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</si>
  <si>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</si>
  <si>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</si>
  <si>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</si>
  <si>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</si>
  <si>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</si>
  <si>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</si>
  <si>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</si>
  <si>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</si>
  <si>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</si>
  <si>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</si>
  <si>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</si>
  <si>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</si>
  <si>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</si>
  <si>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</si>
  <si>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</si>
  <si>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</si>
  <si>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</si>
  <si>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</si>
  <si>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</si>
  <si>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</si>
  <si>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</si>
  <si>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</si>
  <si>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</si>
  <si>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</si>
  <si>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</si>
  <si>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</si>
  <si>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</si>
  <si>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</si>
  <si>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</si>
  <si>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</si>
  <si>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</si>
  <si>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</si>
  <si>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</si>
  <si>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</si>
  <si>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</si>
  <si>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</si>
  <si>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</si>
  <si>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</si>
  <si>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</si>
  <si>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</si>
  <si>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</si>
  <si>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</si>
  <si>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</si>
  <si>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</si>
  <si>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</si>
  <si>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</si>
  <si>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</si>
  <si>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</si>
  <si>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</si>
  <si>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</si>
  <si>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</si>
  <si>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</si>
  <si>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</si>
  <si>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</si>
  <si>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</si>
  <si>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</si>
  <si>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</si>
  <si>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</si>
  <si>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</si>
  <si>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</si>
  <si>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</si>
  <si>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</si>
  <si>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</si>
  <si>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</si>
  <si>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</si>
  <si>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</si>
  <si>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</si>
  <si>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</si>
  <si>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</si>
  <si>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</si>
  <si>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</si>
  <si>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</si>
  <si>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</si>
  <si>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</si>
  <si>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</si>
  <si>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</si>
  <si>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</si>
  <si>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</si>
  <si>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</si>
  <si>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</si>
  <si>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</si>
  <si>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</si>
  <si>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</si>
  <si>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</si>
  <si>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</si>
  <si>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</si>
  <si>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</si>
  <si>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</si>
  <si>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</si>
  <si>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</si>
  <si>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</si>
  <si>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</si>
  <si>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</si>
  <si>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</si>
  <si>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</si>
  <si>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</si>
  <si>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</si>
  <si>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</si>
  <si>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</si>
  <si>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</si>
  <si>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</si>
  <si>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</si>
  <si>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</si>
  <si>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</si>
  <si>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</si>
  <si>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</si>
  <si>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</si>
  <si>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</si>
  <si>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</si>
  <si>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</si>
  <si>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</si>
  <si>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</si>
  <si>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</si>
  <si>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</si>
  <si>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</si>
  <si>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</si>
  <si>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</si>
  <si>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</si>
  <si>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</si>
  <si>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</si>
  <si>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</si>
  <si>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</si>
  <si>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</si>
  <si>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</si>
  <si>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</si>
  <si>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</si>
  <si>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</si>
  <si>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</si>
  <si>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</si>
  <si>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</si>
  <si>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</si>
  <si>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</si>
  <si>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</si>
  <si>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</si>
  <si>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</si>
  <si>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</si>
  <si>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</si>
  <si>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</si>
  <si>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</si>
  <si>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</si>
  <si>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</si>
  <si>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</si>
  <si>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</si>
  <si>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</si>
  <si>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</si>
  <si>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</si>
  <si>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</si>
  <si>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</si>
  <si>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</si>
  <si>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</si>
  <si>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</si>
  <si>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</si>
  <si>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</si>
  <si>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</si>
  <si>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</si>
  <si>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</si>
  <si>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</si>
  <si>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</si>
  <si>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</si>
  <si>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</si>
  <si>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</si>
  <si>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</si>
  <si>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</si>
  <si>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</si>
  <si>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</si>
  <si>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</si>
  <si>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</si>
  <si>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</si>
  <si>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</si>
  <si>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</si>
  <si>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</si>
  <si>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</si>
  <si>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</si>
  <si>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</si>
  <si>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</si>
  <si>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</si>
  <si>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</si>
  <si>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</si>
  <si>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</si>
  <si>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</si>
  <si>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</si>
  <si>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</si>
  <si>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</si>
  <si>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</si>
  <si>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</si>
  <si>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</si>
  <si>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</si>
  <si>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</si>
  <si>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</si>
  <si>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</si>
  <si>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</si>
  <si>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</si>
  <si>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</si>
  <si>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</si>
  <si>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</si>
  <si>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</si>
  <si>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</si>
  <si>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</si>
  <si>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</si>
  <si>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</si>
  <si>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</si>
  <si>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</si>
  <si>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</si>
  <si>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</si>
  <si>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</si>
  <si>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</si>
  <si>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</si>
  <si>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</si>
  <si>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</si>
  <si>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</si>
  <si>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</si>
  <si>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</si>
  <si>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</si>
  <si>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</si>
  <si>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</si>
  <si>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</si>
  <si>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</si>
  <si>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</si>
  <si>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</si>
  <si>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</si>
  <si>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</si>
  <si>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</si>
  <si>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</si>
  <si>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</si>
  <si>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</si>
  <si>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</si>
  <si>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</si>
  <si>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</si>
  <si>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</si>
  <si>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</si>
  <si>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</si>
  <si>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</si>
  <si>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</si>
  <si>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</si>
  <si>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</si>
  <si>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</si>
  <si>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</si>
  <si>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</si>
  <si>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</si>
  <si>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</si>
  <si>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</si>
  <si>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</si>
  <si>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</si>
  <si>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</si>
  <si>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</si>
  <si>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</si>
  <si>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</si>
  <si>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</si>
  <si>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</si>
  <si>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</si>
  <si>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</si>
  <si>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</si>
  <si>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</si>
  <si>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</si>
  <si>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</si>
  <si>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</si>
  <si>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</si>
  <si>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</si>
  <si>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</si>
  <si>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</si>
  <si>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</si>
  <si>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</si>
  <si>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</si>
  <si>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</si>
  <si>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</si>
  <si>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</si>
  <si>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</si>
  <si>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</si>
  <si>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</si>
  <si>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</si>
  <si>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</si>
  <si>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</si>
  <si>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</si>
  <si>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</si>
  <si>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</si>
  <si>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</si>
  <si>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</si>
  <si>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</si>
  <si>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</si>
  <si>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</si>
  <si>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</si>
  <si>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</si>
  <si>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</si>
  <si>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</si>
  <si>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</si>
  <si>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</si>
  <si>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</si>
  <si>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</si>
  <si>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</si>
  <si>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</si>
  <si>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</si>
  <si>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</si>
  <si>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</si>
  <si>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</si>
  <si>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</si>
  <si>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</si>
  <si>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</si>
  <si>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</si>
  <si>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</si>
  <si>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</si>
  <si>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</si>
  <si>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</si>
  <si>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</si>
  <si>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</si>
  <si>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</si>
  <si>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</si>
  <si>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</si>
  <si>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</si>
  <si>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</si>
  <si>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</si>
  <si>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</si>
  <si>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</si>
  <si>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</si>
  <si>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</si>
  <si>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</si>
  <si>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</si>
  <si>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</si>
  <si>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</si>
  <si>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</si>
  <si>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</si>
  <si>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</si>
  <si>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</si>
  <si>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</si>
  <si>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</si>
  <si>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</si>
  <si>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</si>
  <si>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</si>
  <si>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</si>
  <si>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</si>
  <si>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</si>
  <si>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</si>
  <si>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</si>
  <si>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</si>
  <si>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</si>
  <si>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</si>
  <si>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</si>
  <si>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</si>
  <si>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</si>
  <si>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</si>
  <si>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</si>
  <si>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</si>
  <si>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</si>
  <si>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</si>
  <si>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</si>
  <si>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</si>
  <si>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</si>
  <si>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</si>
  <si>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</si>
  <si>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</si>
  <si>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</si>
  <si>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</si>
  <si>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</si>
  <si>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</si>
  <si>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</si>
  <si>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</si>
  <si>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</si>
  <si>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</si>
  <si>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</si>
  <si>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</si>
  <si>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</si>
  <si>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</si>
  <si>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</si>
  <si>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</si>
  <si>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</si>
  <si>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</si>
  <si>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</si>
  <si>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</si>
  <si>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</si>
  <si>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</si>
  <si>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</si>
  <si>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</si>
  <si>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</si>
  <si>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</si>
  <si>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</si>
  <si>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</si>
  <si>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</si>
  <si>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</si>
  <si>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</si>
  <si>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</si>
  <si>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</si>
  <si>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</si>
  <si>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</si>
  <si>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</si>
  <si>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</si>
  <si>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</si>
  <si>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</si>
  <si>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</si>
  <si>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</si>
  <si>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</si>
  <si>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</si>
  <si>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</si>
  <si>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</si>
  <si>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</si>
  <si>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</si>
  <si>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</si>
  <si>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</si>
  <si>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</si>
  <si>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</si>
  <si>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</si>
  <si>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</si>
  <si>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</si>
  <si>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</si>
  <si>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</si>
  <si>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</si>
  <si>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</si>
  <si>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</si>
  <si>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</si>
  <si>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</si>
  <si>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</si>
  <si>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</si>
  <si>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</si>
  <si>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</si>
  <si>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</si>
  <si>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</si>
  <si>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</si>
  <si>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</si>
  <si>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</si>
  <si>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</si>
  <si>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</si>
  <si>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</si>
  <si>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</si>
  <si>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</si>
  <si>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</si>
  <si>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</si>
  <si>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</si>
  <si>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</si>
  <si>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</si>
  <si>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</si>
  <si>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</si>
  <si>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</si>
  <si>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</si>
  <si>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</si>
  <si>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</si>
  <si>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</si>
  <si>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</si>
  <si>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</si>
  <si>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</si>
  <si>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</si>
  <si>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</si>
  <si>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</si>
  <si>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</si>
  <si>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</si>
  <si>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</si>
  <si>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</si>
  <si>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</si>
  <si>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</si>
  <si>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</si>
  <si>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</si>
  <si>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</si>
  <si>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</si>
  <si>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</si>
  <si>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</si>
  <si>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</si>
  <si>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</si>
  <si>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</si>
  <si>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</si>
  <si>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</si>
  <si>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</si>
  <si>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</si>
  <si>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</si>
  <si>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</si>
  <si>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</si>
  <si>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</si>
  <si>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</si>
  <si>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</si>
  <si>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</si>
  <si>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</si>
  <si>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</si>
  <si>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</si>
  <si>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</si>
  <si>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</si>
  <si>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</si>
  <si>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</si>
  <si>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</si>
  <si>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</si>
  <si>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</si>
  <si>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</si>
  <si>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</si>
  <si>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</si>
  <si>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</si>
  <si>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</si>
  <si>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</si>
  <si>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</si>
  <si>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</si>
  <si>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</si>
  <si>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</si>
  <si>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</si>
  <si>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</si>
  <si>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</si>
  <si>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</si>
  <si>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</si>
  <si>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</si>
  <si>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</si>
  <si>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</si>
  <si>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</si>
  <si>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</si>
  <si>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</si>
  <si>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</si>
  <si>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</si>
  <si>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</si>
  <si>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</si>
  <si>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</si>
  <si>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</si>
  <si>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</si>
  <si>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</si>
  <si>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</si>
  <si>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</si>
  <si>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</si>
  <si>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</si>
  <si>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</si>
  <si>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</si>
  <si>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</si>
  <si>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</si>
  <si>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</si>
  <si>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</si>
  <si>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</si>
  <si>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</si>
  <si>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</si>
  <si>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</si>
  <si>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</si>
  <si>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</si>
  <si>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</si>
  <si>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</si>
  <si>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</si>
  <si>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</si>
  <si>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</si>
  <si>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</si>
  <si>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</si>
  <si>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</si>
  <si>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</si>
  <si>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</si>
  <si>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</si>
  <si>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</si>
  <si>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</si>
  <si>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</si>
  <si>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</si>
  <si>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</si>
  <si>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</si>
  <si>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</si>
  <si>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</si>
  <si>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</si>
  <si>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</si>
  <si>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</si>
  <si>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</si>
  <si>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</si>
  <si>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</si>
  <si>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</si>
  <si>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</si>
  <si>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</si>
  <si>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</si>
  <si>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</si>
  <si>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</si>
  <si>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</si>
  <si>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</si>
  <si>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</si>
  <si>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</si>
  <si>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</si>
  <si>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</si>
  <si>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</si>
  <si>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</si>
  <si>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</si>
  <si>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</si>
  <si>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</si>
  <si>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</si>
  <si>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</si>
  <si>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</si>
  <si>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</si>
  <si>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</si>
  <si>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</si>
  <si>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</si>
  <si>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</si>
  <si>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</si>
  <si>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</si>
  <si>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</si>
  <si>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</si>
  <si>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</si>
  <si>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</si>
  <si>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</si>
  <si>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</si>
  <si>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</si>
  <si>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</si>
  <si>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</si>
  <si>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</si>
  <si>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</si>
  <si>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</si>
  <si>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</si>
  <si>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</si>
  <si>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</si>
  <si>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</si>
  <si>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</si>
  <si>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</si>
  <si>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</si>
  <si>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</si>
  <si>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</si>
  <si>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</si>
  <si>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</si>
  <si>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</si>
  <si>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</si>
  <si>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</si>
  <si>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</si>
  <si>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</si>
  <si>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</si>
  <si>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</si>
  <si>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</si>
  <si>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</si>
  <si>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</si>
  <si>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</si>
  <si>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</si>
  <si>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</si>
  <si>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</si>
  <si>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</si>
  <si>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</si>
  <si>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</si>
  <si>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</si>
  <si>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</si>
  <si>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</si>
  <si>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</si>
  <si>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</si>
  <si>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</si>
  <si>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</si>
  <si>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</si>
  <si>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</si>
  <si>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</si>
  <si>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</si>
  <si>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</si>
  <si>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</si>
  <si>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</si>
  <si>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</si>
  <si>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</si>
  <si>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</si>
  <si>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</si>
  <si>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</si>
  <si>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</si>
  <si>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</si>
  <si>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</si>
  <si>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</si>
  <si>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</si>
  <si>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</si>
  <si>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</si>
  <si>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</si>
  <si>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</si>
  <si>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</si>
  <si>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</si>
  <si>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</si>
  <si>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</si>
  <si>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</si>
  <si>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</si>
  <si>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</si>
  <si>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</si>
  <si>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</si>
  <si>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</si>
  <si>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</si>
  <si>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</si>
  <si>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</si>
  <si>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</si>
  <si>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</si>
  <si>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</si>
  <si>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</si>
  <si>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</si>
  <si>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</si>
  <si>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</si>
  <si>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</si>
  <si>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</si>
  <si>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</si>
  <si>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</si>
  <si>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</si>
  <si>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</si>
  <si>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</si>
  <si>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</si>
  <si>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</si>
  <si>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</si>
  <si>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</si>
  <si>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</si>
  <si>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</si>
  <si>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</si>
  <si>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</si>
  <si>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</si>
  <si>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</si>
  <si>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</si>
  <si>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</si>
  <si>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</si>
  <si>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</si>
  <si>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</si>
  <si>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</si>
  <si>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</si>
  <si>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</si>
  <si>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</si>
  <si>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</si>
  <si>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</si>
  <si>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</si>
  <si>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</si>
  <si>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</si>
  <si>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</si>
  <si>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</si>
  <si>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</si>
  <si>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</si>
  <si>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</si>
  <si>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</si>
  <si>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</si>
  <si>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</si>
  <si>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</si>
  <si>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</si>
  <si>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</si>
  <si>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</si>
  <si>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</si>
  <si>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</si>
  <si>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</si>
  <si>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</si>
  <si>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</si>
  <si>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</si>
  <si>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</si>
  <si>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</si>
  <si>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</si>
  <si>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</si>
  <si>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</si>
  <si>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</si>
  <si>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</si>
  <si>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</si>
  <si>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</si>
  <si>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</si>
  <si>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</si>
  <si>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</si>
  <si>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</si>
  <si>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</si>
  <si>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</si>
  <si>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</si>
  <si>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</si>
  <si>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</si>
  <si>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</si>
  <si>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</si>
  <si>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</si>
  <si>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</si>
  <si>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</si>
  <si>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</si>
  <si>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</si>
  <si>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</si>
  <si>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</si>
  <si>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</si>
  <si>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</si>
  <si>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</si>
  <si>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</si>
  <si>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</si>
  <si>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</si>
  <si>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</si>
  <si>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</si>
  <si>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</si>
  <si>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</si>
  <si>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</si>
  <si>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</si>
  <si>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</si>
  <si>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</si>
  <si>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</si>
  <si>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</si>
  <si>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</si>
  <si>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</si>
  <si>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</si>
  <si>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</si>
  <si>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</si>
  <si>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</si>
  <si>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</si>
  <si>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</si>
  <si>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</si>
  <si>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</si>
  <si>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</si>
  <si>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</si>
  <si>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</si>
  <si>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</si>
  <si>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</si>
  <si>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</si>
  <si>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</si>
  <si>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</si>
  <si>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</si>
  <si>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</si>
  <si>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</si>
  <si>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</si>
  <si>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</si>
  <si>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</si>
  <si>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</si>
  <si>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</si>
  <si>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</si>
  <si>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</si>
  <si>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</si>
  <si>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</si>
  <si>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</si>
  <si>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</si>
  <si>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</si>
  <si>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</si>
  <si>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</si>
  <si>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</si>
  <si>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</si>
  <si>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</si>
  <si>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</si>
  <si>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</si>
  <si>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</si>
  <si>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</si>
  <si>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</si>
  <si>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</si>
  <si>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</si>
  <si>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</si>
  <si>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</si>
  <si>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</si>
  <si>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</si>
  <si>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</si>
  <si>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</si>
  <si>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</si>
  <si>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</si>
  <si>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</si>
  <si>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</si>
  <si>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</si>
  <si>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</si>
  <si>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</si>
  <si>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</si>
  <si>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</si>
  <si>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</si>
  <si>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</si>
  <si>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</si>
  <si>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</si>
  <si>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</si>
  <si>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</si>
  <si>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</si>
  <si>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</si>
  <si>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</si>
  <si>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</si>
  <si>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</si>
  <si>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</si>
  <si>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</si>
  <si>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</si>
  <si>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</si>
  <si>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</si>
  <si>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</si>
  <si>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</si>
  <si>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</si>
  <si>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</si>
  <si>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</si>
  <si>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</si>
  <si>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</si>
  <si>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</si>
  <si>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</si>
  <si>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</si>
  <si>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</si>
  <si>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</si>
  <si>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</si>
  <si>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</si>
  <si>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</si>
  <si>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</si>
  <si>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</si>
  <si>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</si>
  <si>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</si>
  <si>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</si>
  <si>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</si>
  <si>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</si>
  <si>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</si>
  <si>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</si>
  <si>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</si>
  <si>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</si>
  <si>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</si>
  <si>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</si>
  <si>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</si>
  <si>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</si>
  <si>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</si>
  <si>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</si>
  <si>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</si>
  <si>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</si>
  <si>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</si>
  <si>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</si>
  <si>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</si>
  <si>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</si>
  <si>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</si>
  <si>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</si>
  <si>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</si>
  <si>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</si>
  <si>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</si>
  <si>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</si>
  <si>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</si>
  <si>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</si>
  <si>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</si>
  <si>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</si>
  <si>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</si>
  <si>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</si>
  <si>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</si>
  <si>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</si>
  <si>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</si>
  <si>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</si>
  <si>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</si>
  <si>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</si>
  <si>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</si>
  <si>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</si>
  <si>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</si>
  <si>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</si>
  <si>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</si>
  <si>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</si>
  <si>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</si>
  <si>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</si>
  <si>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</si>
  <si>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</si>
  <si>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</si>
  <si>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</si>
  <si>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</si>
  <si>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</si>
  <si>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</si>
  <si>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</si>
  <si>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</si>
  <si>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</si>
  <si>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</si>
  <si>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</si>
  <si>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</si>
  <si>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</si>
  <si>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</si>
  <si>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</si>
  <si>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</si>
  <si>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</si>
  <si>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</si>
  <si>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</si>
  <si>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</si>
  <si>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</si>
  <si>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</si>
  <si>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</si>
  <si>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</si>
  <si>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</si>
  <si>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</si>
  <si>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</si>
  <si>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</si>
  <si>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</si>
  <si>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</si>
  <si>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</si>
  <si>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</si>
  <si>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</si>
  <si>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</si>
  <si>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</si>
  <si>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</si>
  <si>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</si>
  <si>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</si>
  <si>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</si>
  <si>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</si>
  <si>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</si>
  <si>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</si>
  <si>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</si>
  <si>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</si>
  <si>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</si>
  <si>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</si>
  <si>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</si>
  <si>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</si>
  <si>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</si>
  <si>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</si>
  <si>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</si>
  <si>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</si>
  <si>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</si>
  <si>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</si>
  <si>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</si>
  <si>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</si>
  <si>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</si>
  <si>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</si>
  <si>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</si>
  <si>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</si>
  <si>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</si>
  <si>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</si>
  <si>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</si>
  <si>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</si>
  <si>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</si>
  <si>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</si>
  <si>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</si>
  <si>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</si>
  <si>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</si>
  <si>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</si>
  <si>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</si>
  <si>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</si>
  <si>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</si>
  <si>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</si>
  <si>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</si>
  <si>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</si>
  <si>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</si>
  <si>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</si>
  <si>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</si>
  <si>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</si>
  <si>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</si>
  <si>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</si>
  <si>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</si>
  <si>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</si>
  <si>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</si>
  <si>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</si>
  <si>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</si>
  <si>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</si>
  <si>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</si>
  <si>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</si>
  <si>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</si>
  <si>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</si>
  <si>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</si>
  <si>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</si>
  <si>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</si>
  <si>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</si>
  <si>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</si>
  <si>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</si>
  <si>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</si>
  <si>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</si>
  <si>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</si>
  <si>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</si>
  <si>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</si>
  <si>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</si>
  <si>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</si>
  <si>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</si>
  <si>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</si>
  <si>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</si>
  <si>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</si>
  <si>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</si>
  <si>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</si>
  <si>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</si>
  <si>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</si>
  <si>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</si>
  <si>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</si>
  <si>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</si>
  <si>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</si>
  <si>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</si>
  <si>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</si>
  <si>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</si>
  <si>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</si>
  <si>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</si>
  <si>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</si>
  <si>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</si>
  <si>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</si>
  <si>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</si>
  <si>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</si>
  <si>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</si>
  <si>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</si>
  <si>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</si>
  <si>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</si>
  <si>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</si>
  <si>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</si>
  <si>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</si>
  <si>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</si>
  <si>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</si>
  <si>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</si>
  <si>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</si>
  <si>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</si>
  <si>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</si>
  <si>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</si>
  <si>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</si>
  <si>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</si>
  <si>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</si>
  <si>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</si>
  <si>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</si>
  <si>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</si>
  <si>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</si>
  <si>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</si>
  <si>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</si>
  <si>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</si>
  <si>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</si>
  <si>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</si>
  <si>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</si>
  <si>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</si>
  <si>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</si>
  <si>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</si>
  <si>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</si>
  <si>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</si>
  <si>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</si>
  <si>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</si>
  <si>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</si>
  <si>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</si>
  <si>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</si>
  <si>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</si>
  <si>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</si>
  <si>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</si>
  <si>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</si>
  <si>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</si>
  <si>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</si>
  <si>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</si>
  <si>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</si>
  <si>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</si>
  <si>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</si>
  <si>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</si>
  <si>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</si>
  <si>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</si>
  <si>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</si>
  <si>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</si>
  <si>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</si>
  <si>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</si>
  <si>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</si>
  <si>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</si>
  <si>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</si>
  <si>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</si>
  <si>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</si>
  <si>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</si>
  <si>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</si>
  <si>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</si>
  <si>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</si>
  <si>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</si>
  <si>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</si>
  <si>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</si>
  <si>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</si>
  <si>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</si>
  <si>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</si>
  <si>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</si>
  <si>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</si>
  <si>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</si>
  <si>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</si>
  <si>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</si>
  <si>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</si>
  <si>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</si>
  <si>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</si>
  <si>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</si>
  <si>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</si>
  <si>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</si>
  <si>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</si>
  <si>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</si>
  <si>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</si>
  <si>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</si>
  <si>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</si>
  <si>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</si>
  <si>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</si>
  <si>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</si>
  <si>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</si>
  <si>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</si>
  <si>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</si>
  <si>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</si>
  <si>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</si>
  <si>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</si>
  <si>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</si>
  <si>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</si>
  <si>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</si>
  <si>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</si>
  <si>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</si>
  <si>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</si>
  <si>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</si>
  <si>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</si>
  <si>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</si>
  <si>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</si>
  <si>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</si>
  <si>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</si>
  <si>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</si>
  <si>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</si>
  <si>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</si>
  <si>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</si>
  <si>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</si>
  <si>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</si>
  <si>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</si>
  <si>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</si>
  <si>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</si>
  <si>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</si>
  <si>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</si>
  <si>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</si>
  <si>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</si>
  <si>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</si>
  <si>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</si>
  <si>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</si>
  <si>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</si>
  <si>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</si>
  <si>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</si>
  <si>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</si>
  <si>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</si>
  <si>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</si>
  <si>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</si>
  <si>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</si>
  <si>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</si>
  <si>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</si>
  <si>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</si>
  <si>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</si>
  <si>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</si>
  <si>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</si>
  <si>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</si>
  <si>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</si>
  <si>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</si>
  <si>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</si>
  <si>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</si>
  <si>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</si>
  <si>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</si>
  <si>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</si>
  <si>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</si>
  <si>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</si>
  <si>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</si>
  <si>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</si>
  <si>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</si>
  <si>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</si>
  <si>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</si>
  <si>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</si>
  <si>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</si>
  <si>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</si>
  <si>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</si>
  <si>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</si>
  <si>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</si>
  <si>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</si>
  <si>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</si>
  <si>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</si>
  <si>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</si>
  <si>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</si>
  <si>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</si>
  <si>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</si>
  <si>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</si>
  <si>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</si>
  <si>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</si>
  <si>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</si>
  <si>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</si>
  <si>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</si>
  <si>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</si>
  <si>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</si>
  <si>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</si>
  <si>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</si>
  <si>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</si>
  <si>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</si>
  <si>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</si>
  <si>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</si>
  <si>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</si>
  <si>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</si>
  <si>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</si>
  <si>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</si>
  <si>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</si>
  <si>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</si>
  <si>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</si>
  <si>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</si>
  <si>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</si>
  <si>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</si>
  <si>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</si>
  <si>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</si>
  <si>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</si>
  <si>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</si>
  <si>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</si>
  <si>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</si>
  <si>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</si>
  <si>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</si>
  <si>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</si>
  <si>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</si>
  <si>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</si>
  <si>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</si>
  <si>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</si>
  <si>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</si>
  <si>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</si>
  <si>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</si>
  <si>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</si>
  <si>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</si>
  <si>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</si>
  <si>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</si>
  <si>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</si>
  <si>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</si>
  <si>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</si>
  <si>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</si>
  <si>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</si>
  <si>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</si>
  <si>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</si>
  <si>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</si>
  <si>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</si>
  <si>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</si>
  <si>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</si>
  <si>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</si>
  <si>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</si>
  <si>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</si>
  <si>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</si>
  <si>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</si>
  <si>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</si>
  <si>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</si>
  <si>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</si>
  <si>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</si>
  <si>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</si>
  <si>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</si>
  <si>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</si>
  <si>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</si>
  <si>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</si>
  <si>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</si>
  <si>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</si>
  <si>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</si>
  <si>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</si>
  <si>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</si>
  <si>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</si>
  <si>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</si>
  <si>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</si>
  <si>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</si>
  <si>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</si>
  <si>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</si>
  <si>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</si>
  <si>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</si>
  <si>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</si>
  <si>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</si>
  <si>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</si>
  <si>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</si>
  <si>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</si>
  <si>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</si>
  <si>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</si>
  <si>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</si>
  <si>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</si>
  <si>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</si>
  <si>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</si>
  <si>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</si>
  <si>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</si>
  <si>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</si>
  <si>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</si>
  <si>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</si>
  <si>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</si>
  <si>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</si>
  <si>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</si>
  <si>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</si>
  <si>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</si>
  <si>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</si>
  <si>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</si>
  <si>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</si>
  <si>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</si>
  <si>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</si>
  <si>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</si>
  <si>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</si>
  <si>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</si>
  <si>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</si>
  <si>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</si>
  <si>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</si>
  <si>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</si>
  <si>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</si>
  <si>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</si>
  <si>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</si>
  <si>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</si>
  <si>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</si>
  <si>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</si>
  <si>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</si>
  <si>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</si>
  <si>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</si>
  <si>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</si>
  <si>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</si>
  <si>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</si>
  <si>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</si>
  <si>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</si>
  <si>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</si>
  <si>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</si>
  <si>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</si>
  <si>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</si>
  <si>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</si>
  <si>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</si>
  <si>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</si>
  <si>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</si>
  <si>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</si>
  <si>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</si>
  <si>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</si>
  <si>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</si>
  <si>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</si>
  <si>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</si>
  <si>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</si>
  <si>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</si>
  <si>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</si>
  <si>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</si>
  <si>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</si>
  <si>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</si>
  <si>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</si>
  <si>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</si>
  <si>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</si>
  <si>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</si>
  <si>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</si>
  <si>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</si>
  <si>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</si>
  <si>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</si>
  <si>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</si>
  <si>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</si>
  <si>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</si>
  <si>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</si>
  <si>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</si>
  <si>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</si>
  <si>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</si>
  <si>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</si>
  <si>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</si>
  <si>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</si>
  <si>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</si>
  <si>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</si>
  <si>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</si>
  <si>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</si>
  <si>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</si>
  <si>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</si>
  <si>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</si>
  <si>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</si>
  <si>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</si>
  <si>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</si>
  <si>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</si>
  <si>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</si>
  <si>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</si>
  <si>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</si>
  <si>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</si>
  <si>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</si>
  <si>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</si>
  <si>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</si>
  <si>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</si>
  <si>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</si>
  <si>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</si>
  <si>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</si>
  <si>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</si>
  <si>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</si>
  <si>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</si>
  <si>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</si>
  <si>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</si>
  <si>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</si>
  <si>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</si>
  <si>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</si>
  <si>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</si>
  <si>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</si>
  <si>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</si>
  <si>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</si>
  <si>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</si>
  <si>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</si>
  <si>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</si>
  <si>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</si>
  <si>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</si>
  <si>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</si>
  <si>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</si>
  <si>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</si>
  <si>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</si>
  <si>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</si>
  <si>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</si>
  <si>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</si>
  <si>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</si>
  <si>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</si>
  <si>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</si>
  <si>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</si>
  <si>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</si>
  <si>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</si>
  <si>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</si>
  <si>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</si>
  <si>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</si>
  <si>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</si>
  <si>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</si>
  <si>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</si>
  <si>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</si>
  <si>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</si>
  <si>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</si>
  <si>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</si>
  <si>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</si>
  <si>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</si>
  <si>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</si>
  <si>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</si>
  <si>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</si>
  <si>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</si>
  <si>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</si>
  <si>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</si>
  <si>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</si>
  <si>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</si>
  <si>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</si>
  <si>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</si>
  <si>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</si>
  <si>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</si>
  <si>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</si>
  <si>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</si>
  <si>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</si>
  <si>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</si>
  <si>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</si>
  <si>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</si>
  <si>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</si>
  <si>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</si>
  <si>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</si>
  <si>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</si>
  <si>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</si>
  <si>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</si>
  <si>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</si>
  <si>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</si>
  <si>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</si>
  <si>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</si>
  <si>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</si>
  <si>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</si>
  <si>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</si>
  <si>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</si>
  <si>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</si>
  <si>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</si>
  <si>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</si>
  <si>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</si>
  <si>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</si>
  <si>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</si>
  <si>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</si>
  <si>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</si>
  <si>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</si>
  <si>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</si>
  <si>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</si>
  <si>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</si>
  <si>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</si>
  <si>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</si>
  <si>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</si>
  <si>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</si>
  <si>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</si>
  <si>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</si>
  <si>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</si>
  <si>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</si>
  <si>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</si>
  <si>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</si>
  <si>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</si>
  <si>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</si>
  <si>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</si>
  <si>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</si>
  <si>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</si>
  <si>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</si>
  <si>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</si>
  <si>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</si>
  <si>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</si>
  <si>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</si>
  <si>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</si>
  <si>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</si>
  <si>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</si>
  <si>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</si>
  <si>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</si>
  <si>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</si>
  <si>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</si>
  <si>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</si>
  <si>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</si>
  <si>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</si>
  <si>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</si>
  <si>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</si>
  <si>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</si>
  <si>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</si>
  <si>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</si>
  <si>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</si>
  <si>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</si>
  <si>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</si>
  <si>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</si>
  <si>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</si>
  <si>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</si>
  <si>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</si>
  <si>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</si>
  <si>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</si>
  <si>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</si>
  <si>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</si>
  <si>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</si>
  <si>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</si>
  <si>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</si>
  <si>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</si>
  <si>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</si>
  <si>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</si>
  <si>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</si>
  <si>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</si>
  <si>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</si>
  <si>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</si>
  <si>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</si>
  <si>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</si>
  <si>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</si>
  <si>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</si>
  <si>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</si>
  <si>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</si>
  <si>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</si>
  <si>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</si>
  <si>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</si>
  <si>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</si>
  <si>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</si>
  <si>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</si>
  <si>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</si>
  <si>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</si>
  <si>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</si>
  <si>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</si>
  <si>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</si>
  <si>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</si>
  <si>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</si>
  <si>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</si>
  <si>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</si>
  <si>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</si>
  <si>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</si>
  <si>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</si>
  <si>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</si>
  <si>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</si>
  <si>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</si>
  <si>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</si>
  <si>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</si>
  <si>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</si>
  <si>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</si>
  <si>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</si>
  <si>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</si>
  <si>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</si>
  <si>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</si>
  <si>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</si>
  <si>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</si>
  <si>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</si>
  <si>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</si>
  <si>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</si>
  <si>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</si>
  <si>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</si>
  <si>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</si>
  <si>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</si>
  <si>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</si>
  <si>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</si>
  <si>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</si>
  <si>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</si>
  <si>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</si>
  <si>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</si>
  <si>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</si>
  <si>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</si>
  <si>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</si>
  <si>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</si>
  <si>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</si>
  <si>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</si>
  <si>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</si>
  <si>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</si>
  <si>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</si>
  <si>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</si>
  <si>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</si>
  <si>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</si>
  <si>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</si>
  <si>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</si>
  <si>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</si>
  <si>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</si>
  <si>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</si>
  <si>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</si>
  <si>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</si>
  <si>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</si>
  <si>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</si>
  <si>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</si>
  <si>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</si>
  <si>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</si>
  <si>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</si>
  <si>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</si>
  <si>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</si>
  <si>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</si>
  <si>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</si>
  <si>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</si>
  <si>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</si>
  <si>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</si>
  <si>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</si>
  <si>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</si>
  <si>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</si>
  <si>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</si>
  <si>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</si>
  <si>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</si>
  <si>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</si>
  <si>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</si>
  <si>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</si>
  <si>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</si>
  <si>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</si>
  <si>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</si>
  <si>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</si>
  <si>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</si>
  <si>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</si>
  <si>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</si>
  <si>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</si>
  <si>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</si>
  <si>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</si>
  <si>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</si>
  <si>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</si>
  <si>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</si>
  <si>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</si>
  <si>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</si>
  <si>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</si>
  <si>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</si>
  <si>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</si>
  <si>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</si>
  <si>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</si>
  <si>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</si>
  <si>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</si>
  <si>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</si>
  <si>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</si>
  <si>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</si>
  <si>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</si>
  <si>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</si>
  <si>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</si>
  <si>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</si>
  <si>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</si>
  <si>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</si>
  <si>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</si>
  <si>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</si>
  <si>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</si>
  <si>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</si>
  <si>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</si>
  <si>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</si>
  <si>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</si>
  <si>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</si>
  <si>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</si>
  <si>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</si>
  <si>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</si>
  <si>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</si>
  <si>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</si>
  <si>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</si>
  <si>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</si>
  <si>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</si>
  <si>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</si>
  <si>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</si>
  <si>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</si>
  <si>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</si>
  <si>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</si>
  <si>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</si>
  <si>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</si>
  <si>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</si>
  <si>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</si>
  <si>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</si>
  <si>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</si>
  <si>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</si>
  <si>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</si>
  <si>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</si>
  <si>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</si>
  <si>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</si>
  <si>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</si>
  <si>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</si>
  <si>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</si>
  <si>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</si>
  <si>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</si>
  <si>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</si>
  <si>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</si>
  <si>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</si>
  <si>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</si>
  <si>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</si>
  <si>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</si>
  <si>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</si>
  <si>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</si>
  <si>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</si>
  <si>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</si>
  <si>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</si>
  <si>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</si>
  <si>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</si>
  <si>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</si>
  <si>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</si>
  <si>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</si>
  <si>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</si>
  <si>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</si>
  <si>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</si>
  <si>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</si>
  <si>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</si>
  <si>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</si>
  <si>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</si>
  <si>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</si>
  <si>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</si>
  <si>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</si>
  <si>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</si>
  <si>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</si>
  <si>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</si>
  <si>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</si>
  <si>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</si>
  <si>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</si>
  <si>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</si>
  <si>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</si>
  <si>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</si>
  <si>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</si>
  <si>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</si>
  <si>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</si>
  <si>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</si>
  <si>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</si>
  <si>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</si>
  <si>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</si>
  <si>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</si>
  <si>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</si>
  <si>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</si>
  <si>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</si>
  <si>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</si>
  <si>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</si>
  <si>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</si>
  <si>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</si>
  <si>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</si>
  <si>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</si>
  <si>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</si>
  <si>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</si>
  <si>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</si>
  <si>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</si>
  <si>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</si>
  <si>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</si>
  <si>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</si>
  <si>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</si>
  <si>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</si>
  <si>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</si>
  <si>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</si>
  <si>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</si>
  <si>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</si>
  <si>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</si>
  <si>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</si>
  <si>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</si>
  <si>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</si>
  <si>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</si>
  <si>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</si>
  <si>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</si>
  <si>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</si>
  <si>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</si>
  <si>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</si>
  <si>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</si>
  <si>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</si>
  <si>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</si>
  <si>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</si>
  <si>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</si>
  <si>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</si>
  <si>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</si>
  <si>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</si>
  <si>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</si>
  <si>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</si>
  <si>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</si>
  <si>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</si>
  <si>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</si>
  <si>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</si>
  <si>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</si>
  <si>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</si>
  <si>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</si>
  <si>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</si>
  <si>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</si>
  <si>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</si>
  <si>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</si>
  <si>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</si>
  <si>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</si>
  <si>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</si>
  <si>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</si>
  <si>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</si>
  <si>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</si>
  <si>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</si>
  <si>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</si>
  <si>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</si>
  <si>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</si>
  <si>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</si>
  <si>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</si>
  <si>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</si>
  <si>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</si>
  <si>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</si>
  <si>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</si>
  <si>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</si>
  <si>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</si>
  <si>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</si>
  <si>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</si>
  <si>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</si>
  <si>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</si>
  <si>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</si>
  <si>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</si>
  <si>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</si>
  <si>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</si>
  <si>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</si>
  <si>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</si>
  <si>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</si>
  <si>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</si>
  <si>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</si>
  <si>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</si>
  <si>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</si>
  <si>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</si>
  <si>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</si>
  <si>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</si>
  <si>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</si>
  <si>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</si>
  <si>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</si>
  <si>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</si>
  <si>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</si>
  <si>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</si>
  <si>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</si>
  <si>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</si>
  <si>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</si>
  <si>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</si>
  <si>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</si>
  <si>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</si>
  <si>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</si>
  <si>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</si>
  <si>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</si>
  <si>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</si>
  <si>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</si>
  <si>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</si>
  <si>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</si>
  <si>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</si>
  <si>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</si>
  <si>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</si>
  <si>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</si>
  <si>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</si>
  <si>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</si>
  <si>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</si>
  <si>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</si>
  <si>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</si>
  <si>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</si>
  <si>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</si>
  <si>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</si>
  <si>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</si>
  <si>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</si>
  <si>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</si>
  <si>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</si>
  <si>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</si>
  <si>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</si>
  <si>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</si>
  <si>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</si>
  <si>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</si>
  <si>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</si>
  <si>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</si>
  <si>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</si>
  <si>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</si>
  <si>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</si>
  <si>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</si>
  <si>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</si>
  <si>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</si>
  <si>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</si>
  <si>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</si>
  <si>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</si>
  <si>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</si>
  <si>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</si>
  <si>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</si>
  <si>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</si>
  <si>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</si>
  <si>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</si>
  <si>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</si>
  <si>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</si>
  <si>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</si>
  <si>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</si>
  <si>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</si>
  <si>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</si>
  <si>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</si>
  <si>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</si>
  <si>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</si>
  <si>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</si>
  <si>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</si>
  <si>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</si>
  <si>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</si>
  <si>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</si>
  <si>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</si>
  <si>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</si>
  <si>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</si>
  <si>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</si>
  <si>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</si>
  <si>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</si>
  <si>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</si>
  <si>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</si>
  <si>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</si>
  <si>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</si>
  <si>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</si>
  <si>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</si>
  <si>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</si>
  <si>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</si>
  <si>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</si>
  <si>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</si>
  <si>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</si>
  <si>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</si>
  <si>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</si>
  <si>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</si>
  <si>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</si>
  <si>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</si>
  <si>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</si>
  <si>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</si>
  <si>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</si>
  <si>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</si>
  <si>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</si>
  <si>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</si>
  <si>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</si>
  <si>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</si>
  <si>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</si>
  <si>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</si>
  <si>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</si>
  <si>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</si>
  <si>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</si>
  <si>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</si>
  <si>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</si>
  <si>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</si>
  <si>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</si>
  <si>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</si>
  <si>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</si>
  <si>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</si>
  <si>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</si>
  <si>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</si>
  <si>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</si>
  <si>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</si>
  <si>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</si>
  <si>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</si>
  <si>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</si>
  <si>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</si>
  <si>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</si>
  <si>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</si>
  <si>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</si>
  <si>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</si>
  <si>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</si>
  <si>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</si>
  <si>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</si>
  <si>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</si>
  <si>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</si>
  <si>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</si>
  <si>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</si>
  <si>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</si>
  <si>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</si>
  <si>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</si>
  <si>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</si>
  <si>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</si>
  <si>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</si>
  <si>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</si>
  <si>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</si>
  <si>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</si>
  <si>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</si>
  <si>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</si>
  <si>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</si>
  <si>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</si>
  <si>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</si>
  <si>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</si>
  <si>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</si>
  <si>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</si>
  <si>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</si>
  <si>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</si>
  <si>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</si>
  <si>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</si>
  <si>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</si>
  <si>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</si>
  <si>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</si>
  <si>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</si>
  <si>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</si>
  <si>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</si>
  <si>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</si>
  <si>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</si>
  <si>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</si>
  <si>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</si>
  <si>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</si>
  <si>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</si>
  <si>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</si>
  <si>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</si>
  <si>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</si>
  <si>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</si>
  <si>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</si>
  <si>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</si>
  <si>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</si>
  <si>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</si>
  <si>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</si>
  <si>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</si>
  <si>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</si>
  <si>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</si>
  <si>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</si>
  <si>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</si>
  <si>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</si>
  <si>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</si>
  <si>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</si>
  <si>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</si>
  <si>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</si>
  <si>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</si>
  <si>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</si>
  <si>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</si>
  <si>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</si>
  <si>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</si>
  <si>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</si>
  <si>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</si>
  <si>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</si>
  <si>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</si>
  <si>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</si>
  <si>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</si>
  <si>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</si>
  <si>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</si>
  <si>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</si>
  <si>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</si>
  <si>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</si>
  <si>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</si>
  <si>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</si>
  <si>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</si>
  <si>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</si>
  <si>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</si>
  <si>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</si>
  <si>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</si>
  <si>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</si>
  <si>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</si>
  <si>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</si>
  <si>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</si>
  <si>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</si>
  <si>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</si>
  <si>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</si>
  <si>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</si>
  <si>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</si>
  <si>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</si>
  <si>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</si>
  <si>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</si>
  <si>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</si>
  <si>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</si>
  <si>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</si>
  <si>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</si>
  <si>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</si>
  <si>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</si>
  <si>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</si>
  <si>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</si>
  <si>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</si>
  <si>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</si>
  <si>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</si>
  <si>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</si>
  <si>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</si>
  <si>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</si>
  <si>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</si>
  <si>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</si>
  <si>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</si>
  <si>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</si>
  <si>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</si>
  <si>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</si>
  <si>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</si>
  <si>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</si>
  <si>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</si>
  <si>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</si>
  <si>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</si>
  <si>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</si>
  <si>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</si>
  <si>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</si>
  <si>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</si>
  <si>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</si>
  <si>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</si>
  <si>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</si>
  <si>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</si>
  <si>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</si>
  <si>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</si>
  <si>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</si>
  <si>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</si>
  <si>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</si>
  <si>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</si>
  <si>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</si>
  <si>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</si>
  <si>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</si>
  <si>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</si>
  <si>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</si>
  <si>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</si>
  <si>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</si>
  <si>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</si>
  <si>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</si>
  <si>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</si>
  <si>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</si>
  <si>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</si>
  <si>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</si>
  <si>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</si>
  <si>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</si>
  <si>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</si>
  <si>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</si>
  <si>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</si>
  <si>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</si>
  <si>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</si>
  <si>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</si>
  <si>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</si>
  <si>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</si>
  <si>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</si>
  <si>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</si>
  <si>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</si>
  <si>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</si>
  <si>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</si>
  <si>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</si>
  <si>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</si>
  <si>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</si>
  <si>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</si>
  <si>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</si>
  <si>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</si>
  <si>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</si>
  <si>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</si>
  <si>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</si>
  <si>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</si>
  <si>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</si>
  <si>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</si>
  <si>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</si>
  <si>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</si>
  <si>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</si>
  <si>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</si>
  <si>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</si>
  <si>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</si>
  <si>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</si>
  <si>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</si>
  <si>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</si>
  <si>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</si>
  <si>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</si>
  <si>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</si>
  <si>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</si>
  <si>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</si>
  <si>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</si>
  <si>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</si>
  <si>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</si>
  <si>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</si>
  <si>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</si>
  <si>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</si>
  <si>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</si>
  <si>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</si>
  <si>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</si>
  <si>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</si>
  <si>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</si>
  <si>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</si>
  <si>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</si>
  <si>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</si>
  <si>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</si>
  <si>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</si>
  <si>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</si>
  <si>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</si>
  <si>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</si>
  <si>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</si>
  <si>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</si>
  <si>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</si>
  <si>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</si>
  <si>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</si>
  <si>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</si>
  <si>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</si>
  <si>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</si>
  <si>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</si>
  <si>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</si>
  <si>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</si>
  <si>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</si>
  <si>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</si>
  <si>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</si>
  <si>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</si>
  <si>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</si>
  <si>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</si>
  <si>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</si>
  <si>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</si>
  <si>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</si>
  <si>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</si>
  <si>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</si>
  <si>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</si>
  <si>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</si>
  <si>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</si>
  <si>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</si>
  <si>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</si>
  <si>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</si>
  <si>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</si>
  <si>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</si>
  <si>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</si>
  <si>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</si>
  <si>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</si>
  <si>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</si>
  <si>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</si>
  <si>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</si>
  <si>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</si>
  <si>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</si>
  <si>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</si>
  <si>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</si>
  <si>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</si>
  <si>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</si>
  <si>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</si>
  <si>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</si>
  <si>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</si>
  <si>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</si>
  <si>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</si>
  <si>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</si>
  <si>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</si>
  <si>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</si>
  <si>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</si>
  <si>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</si>
  <si>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</si>
  <si>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</si>
  <si>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</si>
  <si>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</si>
  <si>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</si>
  <si>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</si>
  <si>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</si>
  <si>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</si>
  <si>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</si>
  <si>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</si>
  <si>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</si>
  <si>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</si>
  <si>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</si>
  <si>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</si>
  <si>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</si>
  <si>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</si>
  <si>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</si>
  <si>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</si>
  <si>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</si>
  <si>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</si>
  <si>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</si>
  <si>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</si>
  <si>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</si>
  <si>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</si>
  <si>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</si>
  <si>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</si>
  <si>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</si>
  <si>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</si>
  <si>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</si>
  <si>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</si>
  <si>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</si>
  <si>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</si>
  <si>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</si>
  <si>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</si>
  <si>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</si>
  <si>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</si>
  <si>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</si>
  <si>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</si>
  <si>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</si>
  <si>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</si>
  <si>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</si>
  <si>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</si>
  <si>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</si>
  <si>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</si>
  <si>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</si>
  <si>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</si>
  <si>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</si>
  <si>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</si>
  <si>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</si>
  <si>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</si>
  <si>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</si>
  <si>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</si>
  <si>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</si>
  <si>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</si>
  <si>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</si>
  <si>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</si>
  <si>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</si>
  <si>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</si>
  <si>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</si>
  <si>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</si>
  <si>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</si>
  <si>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</si>
  <si>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</si>
  <si>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</si>
  <si>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</si>
  <si>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</si>
  <si>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</si>
  <si>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</si>
  <si>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</si>
  <si>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</si>
  <si>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</si>
  <si>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</si>
  <si>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</si>
  <si>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</si>
  <si>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</si>
  <si>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</si>
  <si>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</si>
  <si>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</si>
  <si>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</si>
  <si>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</si>
  <si>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</si>
  <si>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</si>
  <si>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</si>
  <si>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</si>
  <si>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</si>
  <si>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</si>
  <si>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</si>
  <si>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</si>
  <si>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</si>
  <si>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</si>
  <si>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</si>
  <si>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</si>
  <si>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</si>
  <si>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</si>
  <si>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</si>
  <si>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</si>
  <si>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</si>
  <si>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</si>
  <si>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</si>
  <si>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</si>
  <si>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</si>
  <si>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</si>
  <si>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</si>
  <si>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</si>
  <si>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</si>
  <si>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</si>
  <si>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</si>
  <si>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</si>
  <si>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</si>
  <si>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</si>
  <si>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</si>
  <si>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</si>
  <si>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</si>
  <si>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</si>
  <si>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</si>
  <si>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</si>
  <si>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</si>
  <si>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</si>
  <si>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</si>
  <si>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</si>
  <si>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</si>
  <si>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</si>
  <si>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</si>
  <si>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</si>
  <si>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</si>
  <si>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</si>
  <si>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</si>
  <si>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</si>
  <si>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</si>
  <si>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</si>
  <si>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</si>
  <si>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</si>
  <si>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</si>
  <si>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</si>
  <si>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</si>
  <si>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</si>
  <si>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</si>
  <si>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</si>
  <si>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</si>
  <si>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</si>
  <si>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</si>
  <si>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</si>
  <si>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</si>
  <si>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</si>
  <si>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</si>
  <si>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</si>
  <si>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</si>
  <si>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</si>
  <si>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</si>
  <si>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</si>
  <si>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</si>
  <si>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</si>
  <si>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</si>
  <si>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</si>
  <si>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</si>
  <si>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</si>
  <si>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</si>
  <si>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</si>
  <si>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</si>
  <si>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</si>
  <si>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</si>
  <si>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</si>
  <si>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</si>
  <si>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</si>
  <si>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</si>
  <si>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</si>
  <si>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</si>
  <si>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</si>
  <si>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</si>
  <si>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</si>
  <si>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</si>
  <si>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</si>
  <si>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</si>
  <si>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</si>
  <si>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</si>
  <si>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</si>
  <si>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</si>
  <si>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</si>
  <si>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</si>
  <si>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</si>
  <si>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</si>
  <si>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</si>
  <si>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</si>
  <si>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</si>
  <si>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</si>
  <si>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</si>
  <si>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</si>
  <si>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</si>
  <si>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</si>
  <si>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</si>
  <si>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</si>
  <si>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</si>
  <si>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</si>
  <si>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</si>
  <si>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</si>
  <si>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</si>
  <si>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</si>
  <si>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</si>
  <si>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</si>
  <si>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</si>
  <si>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</si>
  <si>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</si>
  <si>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</si>
  <si>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</si>
  <si>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</si>
  <si>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</si>
  <si>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</si>
  <si>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</si>
  <si>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</si>
  <si>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</si>
  <si>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</si>
  <si>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</si>
  <si>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</si>
  <si>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</si>
  <si>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</si>
  <si>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</si>
  <si>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</si>
  <si>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</si>
  <si>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</si>
  <si>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</si>
  <si>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</si>
  <si>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</si>
  <si>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</si>
  <si>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</si>
  <si>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</si>
  <si>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</si>
  <si>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</si>
  <si>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</si>
  <si>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</si>
  <si>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</si>
  <si>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</si>
  <si>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</si>
  <si>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</si>
  <si>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</si>
  <si>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</si>
  <si>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</si>
  <si>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</si>
  <si>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</si>
  <si>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</si>
  <si>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</si>
  <si>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</si>
  <si>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</si>
  <si>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</si>
  <si>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</si>
  <si>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</si>
  <si>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</si>
  <si>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</si>
  <si>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</si>
  <si>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</si>
  <si>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</si>
  <si>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</si>
  <si>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</si>
  <si>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</si>
  <si>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</si>
  <si>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</si>
  <si>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</si>
  <si>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</si>
  <si>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</si>
  <si>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</si>
  <si>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</si>
  <si>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</si>
  <si>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</si>
  <si>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</si>
  <si>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</si>
  <si>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</si>
  <si>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</si>
  <si>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</si>
  <si>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</si>
  <si>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</si>
  <si>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</si>
  <si>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</si>
  <si>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</si>
  <si>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</si>
  <si>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</si>
  <si>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</si>
  <si>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</si>
  <si>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</si>
  <si>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</si>
  <si>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</si>
  <si>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</si>
  <si>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</si>
  <si>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</si>
  <si>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</si>
  <si>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</si>
  <si>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</si>
  <si>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</si>
  <si>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</si>
  <si>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</si>
  <si>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</si>
  <si>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</si>
  <si>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</si>
  <si>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</si>
  <si>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</si>
  <si>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</si>
  <si>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</si>
  <si>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</si>
  <si>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</si>
  <si>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</si>
  <si>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</si>
  <si>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</si>
  <si>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</si>
  <si>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</si>
  <si>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</si>
  <si>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</si>
  <si>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</si>
  <si>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</si>
  <si>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</si>
  <si>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</si>
  <si>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</si>
  <si>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</si>
  <si>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</si>
  <si>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</si>
  <si>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</si>
  <si>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</si>
  <si>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</si>
  <si>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</si>
  <si>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</si>
  <si>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</si>
  <si>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</si>
  <si>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</si>
  <si>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</si>
  <si>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</si>
  <si>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</si>
  <si>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</si>
  <si>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</si>
  <si>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</si>
  <si>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</si>
  <si>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</si>
  <si>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</si>
  <si>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</si>
  <si>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</si>
  <si>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</si>
  <si>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</si>
  <si>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</si>
  <si>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</si>
  <si>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</si>
  <si>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</si>
  <si>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</si>
  <si>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</si>
  <si>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</si>
  <si>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</si>
  <si>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</si>
  <si>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</si>
  <si>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</si>
  <si>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</si>
  <si>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</si>
  <si>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</si>
  <si>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</si>
  <si>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</si>
  <si>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</si>
  <si>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</si>
  <si>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</si>
  <si>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</si>
  <si>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</si>
  <si>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</si>
  <si>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</si>
  <si>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</si>
  <si>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</si>
  <si>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</si>
  <si>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</si>
  <si>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</si>
  <si>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</si>
  <si>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</si>
  <si>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</si>
  <si>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</si>
  <si>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</si>
  <si>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</si>
  <si>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</si>
  <si>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</si>
  <si>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</si>
  <si>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</si>
  <si>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</si>
  <si>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</si>
  <si>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</si>
  <si>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</si>
  <si>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</si>
  <si>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</si>
  <si>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</si>
  <si>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</si>
  <si>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</si>
  <si>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</si>
  <si>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</si>
  <si>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</si>
  <si>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</si>
  <si>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</si>
  <si>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</si>
  <si>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</si>
  <si>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</si>
  <si>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</si>
  <si>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</si>
  <si>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</si>
  <si>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</si>
  <si>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</si>
  <si>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</si>
  <si>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</si>
  <si>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</si>
  <si>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</si>
  <si>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</si>
  <si>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</si>
  <si>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</si>
  <si>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</si>
  <si>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</si>
  <si>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</si>
  <si>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</si>
  <si>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</si>
  <si>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</si>
  <si>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</si>
  <si>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</si>
  <si>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</si>
  <si>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</si>
  <si>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</si>
  <si>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</si>
  <si>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</si>
  <si>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</si>
  <si>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</si>
  <si>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</si>
  <si>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</si>
  <si>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</si>
  <si>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</si>
  <si>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</si>
  <si>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</si>
  <si>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</si>
  <si>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</si>
  <si>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</si>
  <si>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</si>
  <si>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</si>
  <si>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</si>
  <si>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</si>
  <si>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</si>
  <si>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</si>
  <si>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</si>
  <si>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</si>
  <si>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</si>
  <si>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</si>
  <si>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</si>
  <si>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</si>
  <si>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</si>
  <si>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</si>
  <si>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</si>
  <si>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</si>
  <si>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</si>
  <si>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</si>
  <si>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</si>
  <si>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</si>
  <si>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</si>
  <si>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</si>
  <si>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</si>
  <si>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</si>
  <si>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</si>
  <si>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</si>
  <si>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</si>
  <si>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</si>
  <si>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</si>
  <si>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</si>
  <si>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</si>
  <si>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</si>
  <si>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</si>
  <si>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</si>
  <si>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</si>
  <si>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</si>
  <si>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</si>
  <si>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</si>
  <si>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</si>
  <si>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</si>
  <si>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</si>
  <si>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</si>
  <si>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</si>
  <si>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</si>
  <si>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</si>
  <si>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</si>
  <si>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</si>
  <si>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</si>
  <si>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</si>
  <si>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</si>
  <si>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</si>
  <si>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</si>
  <si>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</si>
  <si>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</si>
  <si>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</si>
  <si>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</si>
  <si>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</si>
  <si>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</si>
  <si>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</si>
  <si>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</si>
  <si>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</si>
  <si>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</si>
  <si>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</si>
  <si>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</si>
  <si>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</si>
  <si>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</si>
  <si>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</si>
  <si>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</si>
  <si>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</si>
  <si>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</si>
  <si>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</si>
  <si>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</si>
  <si>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</si>
  <si>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</si>
  <si>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</si>
  <si>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</si>
  <si>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</si>
  <si>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</si>
  <si>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</si>
  <si>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</si>
  <si>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</si>
  <si>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</si>
  <si>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</si>
  <si>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</si>
  <si>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</si>
  <si>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</si>
  <si>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</si>
  <si>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</si>
  <si>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</si>
  <si>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</si>
  <si>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</si>
  <si>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</si>
  <si>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</si>
  <si>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</si>
  <si>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</si>
  <si>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</si>
  <si>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</si>
  <si>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</si>
  <si>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</si>
  <si>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</si>
  <si>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</si>
  <si>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</si>
  <si>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</si>
  <si>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</si>
  <si>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</si>
  <si>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</si>
  <si>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</si>
  <si>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</si>
  <si>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</si>
  <si>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</si>
  <si>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</si>
  <si>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</si>
  <si>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</si>
  <si>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</si>
  <si>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</si>
  <si>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</si>
  <si>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</si>
  <si>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</si>
  <si>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</si>
  <si>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</si>
  <si>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</si>
  <si>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</si>
  <si>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</si>
  <si>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</si>
  <si>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</si>
  <si>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</si>
  <si>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</si>
  <si>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</si>
  <si>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</si>
  <si>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</si>
  <si>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</si>
  <si>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</si>
  <si>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</si>
  <si>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</si>
  <si>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</si>
  <si>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</si>
  <si>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</si>
  <si>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</si>
  <si>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</si>
  <si>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</si>
  <si>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</si>
  <si>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</si>
  <si>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</si>
  <si>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</si>
  <si>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</si>
  <si>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</si>
  <si>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</si>
  <si>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</si>
  <si>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</si>
  <si>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</si>
  <si>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</si>
  <si>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</si>
  <si>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</si>
  <si>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</si>
  <si>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</si>
  <si>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</si>
  <si>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</si>
  <si>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</si>
  <si>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</si>
  <si>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</si>
  <si>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</si>
  <si>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</si>
  <si>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</si>
  <si>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</si>
  <si>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</si>
  <si>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</si>
  <si>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</si>
  <si>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</si>
  <si>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</si>
  <si>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</si>
  <si>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</si>
  <si>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</si>
  <si>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</si>
  <si>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</si>
  <si>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</si>
  <si>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</si>
  <si>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</si>
  <si>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</si>
  <si>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</si>
  <si>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</si>
  <si>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</si>
  <si>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</si>
  <si>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</si>
  <si>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</si>
  <si>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</si>
  <si>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</si>
  <si>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</si>
  <si>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</si>
  <si>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</si>
  <si>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</si>
  <si>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</si>
  <si>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</si>
  <si>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</si>
  <si>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</si>
  <si>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</si>
  <si>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</si>
  <si>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</si>
  <si>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</si>
  <si>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</si>
  <si>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</si>
  <si>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</si>
  <si>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</si>
  <si>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</si>
  <si>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</si>
  <si>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</si>
  <si>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</si>
  <si>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</si>
  <si>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</si>
  <si>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</si>
  <si>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</si>
  <si>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</si>
  <si>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</si>
  <si>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</si>
  <si>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</si>
  <si>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</si>
  <si>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</si>
  <si>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</si>
  <si>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</si>
  <si>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</si>
  <si>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</si>
  <si>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</si>
  <si>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</si>
  <si>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</si>
  <si>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</si>
  <si>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</si>
  <si>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</si>
  <si>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</si>
  <si>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</si>
  <si>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</si>
  <si>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</si>
  <si>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</si>
  <si>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</si>
  <si>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</si>
  <si>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</si>
  <si>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</si>
  <si>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</si>
  <si>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</si>
  <si>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</si>
  <si>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</si>
  <si>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</si>
  <si>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</si>
  <si>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</si>
  <si>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</si>
  <si>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</si>
  <si>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</si>
  <si>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</si>
  <si>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</si>
  <si>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</si>
  <si>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</si>
  <si>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</si>
  <si>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</si>
  <si>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</si>
  <si>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</si>
  <si>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</si>
  <si>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</si>
  <si>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</si>
  <si>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</si>
  <si>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</si>
  <si>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</si>
  <si>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</si>
  <si>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</si>
  <si>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</si>
  <si>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</si>
  <si>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</si>
  <si>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</si>
  <si>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</si>
  <si>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</si>
  <si>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</si>
  <si>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</si>
  <si>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</si>
  <si>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</si>
  <si>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</si>
  <si>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</si>
  <si>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</si>
  <si>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</si>
  <si>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</si>
  <si>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</si>
  <si>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</si>
  <si>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</si>
  <si>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</si>
  <si>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</si>
  <si>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</si>
  <si>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</si>
  <si>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</si>
  <si>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</si>
  <si>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</si>
  <si>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</si>
  <si>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</si>
  <si>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</si>
  <si>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</si>
  <si>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</si>
  <si>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</si>
  <si>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</si>
  <si>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</si>
  <si>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</si>
  <si>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</si>
  <si>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</si>
  <si>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</si>
  <si>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</si>
  <si>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</si>
  <si>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</si>
  <si>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</si>
  <si>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</si>
  <si>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</si>
  <si>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</si>
  <si>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</si>
  <si>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</si>
  <si>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</si>
  <si>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</si>
  <si>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</si>
  <si>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</si>
  <si>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</si>
  <si>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</si>
  <si>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</si>
  <si>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</si>
  <si>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</si>
  <si>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</si>
  <si>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</si>
  <si>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</si>
  <si>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</si>
  <si>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</si>
  <si>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</si>
  <si>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</si>
  <si>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</si>
  <si>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</si>
  <si>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</si>
  <si>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</si>
  <si>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</si>
  <si>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</si>
  <si>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</si>
  <si>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</si>
  <si>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</si>
  <si>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</si>
  <si>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</si>
  <si>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</si>
  <si>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</si>
  <si>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</si>
  <si>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</si>
  <si>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</si>
  <si>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</si>
  <si>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</si>
  <si>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</si>
  <si>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</si>
  <si>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</si>
  <si>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</si>
  <si>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</si>
  <si>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</si>
  <si>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</si>
  <si>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</si>
  <si>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</si>
  <si>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</si>
  <si>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</si>
  <si>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</si>
  <si>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</si>
  <si>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</si>
  <si>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</si>
  <si>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</si>
  <si>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</si>
  <si>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</si>
  <si>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</si>
  <si>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</si>
  <si>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</si>
  <si>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</si>
  <si>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</si>
  <si>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</si>
  <si>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</si>
  <si>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</si>
  <si>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</si>
  <si>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</si>
  <si>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</si>
  <si>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</si>
  <si>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</si>
  <si>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</si>
  <si>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</si>
  <si>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</si>
  <si>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</si>
  <si>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</si>
  <si>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</si>
  <si>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</si>
  <si>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</si>
  <si>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</si>
  <si>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</si>
  <si>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</si>
  <si>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</si>
  <si>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</si>
  <si>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</si>
  <si>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</si>
  <si>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</si>
  <si>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</si>
  <si>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</si>
  <si>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</si>
  <si>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</si>
  <si>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</si>
  <si>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</si>
  <si>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</si>
  <si>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</si>
  <si>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</si>
  <si>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</si>
  <si>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</si>
  <si>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</si>
  <si>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</si>
  <si>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</si>
  <si>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</si>
  <si>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</si>
  <si>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</si>
  <si>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</si>
  <si>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</si>
  <si>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</si>
  <si>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</si>
  <si>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</si>
  <si>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</si>
  <si>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</si>
  <si>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</si>
  <si>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</si>
  <si>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</si>
  <si>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</si>
  <si>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</si>
  <si>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</si>
  <si>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</si>
  <si>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</si>
  <si>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</si>
  <si>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</si>
  <si>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</si>
  <si>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</si>
  <si>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</si>
  <si>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</si>
  <si>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</si>
  <si>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</si>
  <si>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</si>
  <si>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</si>
  <si>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</si>
  <si>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</si>
  <si>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</si>
  <si>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</si>
  <si>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</si>
  <si>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</si>
  <si>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</si>
  <si>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</si>
  <si>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</si>
  <si>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</si>
  <si>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</si>
  <si>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</si>
  <si>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</si>
  <si>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</si>
  <si>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</si>
  <si>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</si>
  <si>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</si>
  <si>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</si>
  <si>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</si>
  <si>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</si>
  <si>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</si>
  <si>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</si>
  <si>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</si>
  <si>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</si>
  <si>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</si>
  <si>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</si>
  <si>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</si>
  <si>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</si>
  <si>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</si>
  <si>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</si>
  <si>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</si>
  <si>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</si>
  <si>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</si>
  <si>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</si>
  <si>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</si>
  <si>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</si>
  <si>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</si>
  <si>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</si>
  <si>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</si>
  <si>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</si>
  <si>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</si>
  <si>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</si>
  <si>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</si>
  <si>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</si>
  <si>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</si>
  <si>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</si>
  <si>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</si>
  <si>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</si>
  <si>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</si>
  <si>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</si>
  <si>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</si>
  <si>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</si>
  <si>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</si>
  <si>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</si>
  <si>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</si>
  <si>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</si>
  <si>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</si>
  <si>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</si>
  <si>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</si>
  <si>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</si>
  <si>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</si>
  <si>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</si>
  <si>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</si>
  <si>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</si>
  <si>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</si>
  <si>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</si>
  <si>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</si>
  <si>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</si>
  <si>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</si>
  <si>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</si>
  <si>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</si>
  <si>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</si>
  <si>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</si>
  <si>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</si>
  <si>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</si>
  <si>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</si>
  <si>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</si>
  <si>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</si>
  <si>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</si>
  <si>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</si>
  <si>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</si>
  <si>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</si>
  <si>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</si>
  <si>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</si>
  <si>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</si>
  <si>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</si>
  <si>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</si>
  <si>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</si>
  <si>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</si>
  <si>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</si>
  <si>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</si>
  <si>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</si>
  <si>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</si>
  <si>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</si>
  <si>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</si>
  <si>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</si>
  <si>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</si>
  <si>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</si>
  <si>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</si>
  <si>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</si>
  <si>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</si>
  <si>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</si>
  <si>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</si>
  <si>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</si>
  <si>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</si>
  <si>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</si>
  <si>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</si>
  <si>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</si>
  <si>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</si>
  <si>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</si>
  <si>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</si>
  <si>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</si>
  <si>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</si>
  <si>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</si>
  <si>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</si>
  <si>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</si>
  <si>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</si>
  <si>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</si>
  <si>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</si>
  <si>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</si>
  <si>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</si>
  <si>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</si>
  <si>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</si>
  <si>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</si>
  <si>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</si>
  <si>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</si>
  <si>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</si>
  <si>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</si>
  <si>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</si>
  <si>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</si>
  <si>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</si>
  <si>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</si>
  <si>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</si>
  <si>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</si>
  <si>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</si>
  <si>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</si>
  <si>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</si>
  <si>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</si>
  <si>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</si>
  <si>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</si>
  <si>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</si>
  <si>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</si>
  <si>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</si>
  <si>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</si>
  <si>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</si>
  <si>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</si>
  <si>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</si>
  <si>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</si>
  <si>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</si>
  <si>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</si>
  <si>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</si>
  <si>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</si>
  <si>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</si>
  <si>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</si>
  <si>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</si>
  <si>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</si>
  <si>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</si>
  <si>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</si>
  <si>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</si>
  <si>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</si>
  <si>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</si>
  <si>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</si>
  <si>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</si>
  <si>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</si>
  <si>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</si>
  <si>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</si>
  <si>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</si>
  <si>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</si>
  <si>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</si>
  <si>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</si>
  <si>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</si>
  <si>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</si>
  <si>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</si>
  <si>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</si>
  <si>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</si>
  <si>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</si>
  <si>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</si>
  <si>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</si>
  <si>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</si>
  <si>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</si>
  <si>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</si>
  <si>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</si>
  <si>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</si>
  <si>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</si>
  <si>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</si>
  <si>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</si>
  <si>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</si>
  <si>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</si>
  <si>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</si>
  <si>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</si>
  <si>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</si>
  <si>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</si>
  <si>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</si>
  <si>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</si>
  <si>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</si>
  <si>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</si>
  <si>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</si>
  <si>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</si>
  <si>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</si>
  <si>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</si>
  <si>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</si>
  <si>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</si>
  <si>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</si>
  <si>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</si>
  <si>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</si>
  <si>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</si>
  <si>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</si>
  <si>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</si>
  <si>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</si>
  <si>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</si>
  <si>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</si>
  <si>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</si>
  <si>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</si>
  <si>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</si>
  <si>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</si>
  <si>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</si>
  <si>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</si>
  <si>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</si>
  <si>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</si>
  <si>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</si>
  <si>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</si>
  <si>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</si>
  <si>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</si>
  <si>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</si>
  <si>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</si>
  <si>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</si>
  <si>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</si>
  <si>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</si>
  <si>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</si>
  <si>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</si>
  <si>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</si>
  <si>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</si>
  <si>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</si>
  <si>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</si>
  <si>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</si>
  <si>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</si>
  <si>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</si>
  <si>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</si>
  <si>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</si>
  <si>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</si>
  <si>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</si>
  <si>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</si>
  <si>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</si>
  <si>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</si>
  <si>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</si>
  <si>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</si>
  <si>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</si>
  <si>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</si>
  <si>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</si>
  <si>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</si>
  <si>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</si>
  <si>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</si>
  <si>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</si>
  <si>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</si>
  <si>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</si>
  <si>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</si>
  <si>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</si>
  <si>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</si>
  <si>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</si>
  <si>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</si>
  <si>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</si>
  <si>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</si>
  <si>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</si>
  <si>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</si>
  <si>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</si>
  <si>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</si>
  <si>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</si>
  <si>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</si>
  <si>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</si>
  <si>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</si>
  <si>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</si>
  <si>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</si>
  <si>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</si>
  <si>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</si>
  <si>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</si>
  <si>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</si>
  <si>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</si>
  <si>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</si>
  <si>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</si>
  <si>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</si>
  <si>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</si>
  <si>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</si>
  <si>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</si>
  <si>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</si>
  <si>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</si>
  <si>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</si>
  <si>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</si>
  <si>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</si>
  <si>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</si>
  <si>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</si>
  <si>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</si>
  <si>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</si>
  <si>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</si>
  <si>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</si>
  <si>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</si>
  <si>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</si>
  <si>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</si>
  <si>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</si>
  <si>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</si>
  <si>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</si>
  <si>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</si>
  <si>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</si>
  <si>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</si>
  <si>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</si>
  <si>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</si>
  <si>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</si>
  <si>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</si>
  <si>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</si>
  <si>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</si>
  <si>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</si>
  <si>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</si>
  <si>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</si>
  <si>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</si>
  <si>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</si>
  <si>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</si>
  <si>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</si>
  <si>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</si>
  <si>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</si>
  <si>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</si>
  <si>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</si>
  <si>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</si>
  <si>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</si>
  <si>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</si>
  <si>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</si>
  <si>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</si>
  <si>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</si>
  <si>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</si>
  <si>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</si>
  <si>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</si>
  <si>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</si>
  <si>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</si>
  <si>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</si>
  <si>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</si>
  <si>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</si>
  <si>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</si>
  <si>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</si>
  <si>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</si>
  <si>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</si>
  <si>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</si>
  <si>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</si>
  <si>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</si>
  <si>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</si>
  <si>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</si>
  <si>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</si>
  <si>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</si>
  <si>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</si>
  <si>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</si>
  <si>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</si>
  <si>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</si>
  <si>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</si>
  <si>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</si>
  <si>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</si>
  <si>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</si>
  <si>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</si>
  <si>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</si>
  <si>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</si>
  <si>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</si>
  <si>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</si>
  <si>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</si>
  <si>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</si>
  <si>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</si>
  <si>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</si>
  <si>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</si>
  <si>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</si>
  <si>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</si>
  <si>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</si>
  <si>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</si>
  <si>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</si>
  <si>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</si>
  <si>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</si>
  <si>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</si>
  <si>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</si>
  <si>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</si>
  <si>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</si>
  <si>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</si>
  <si>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</si>
  <si>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</si>
  <si>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</si>
  <si>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</si>
  <si>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</si>
  <si>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</si>
  <si>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</si>
  <si>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</si>
  <si>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</si>
  <si>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</si>
  <si>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</si>
  <si>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</si>
  <si>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</si>
  <si>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</si>
  <si>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</si>
  <si>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</si>
  <si>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</si>
  <si>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</si>
  <si>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</si>
  <si>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</si>
  <si>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</si>
  <si>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</si>
  <si>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</si>
  <si>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</si>
  <si>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</si>
  <si>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</si>
  <si>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</si>
  <si>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</si>
  <si>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</si>
  <si>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</si>
  <si>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</si>
  <si>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</si>
  <si>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</si>
  <si>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</si>
  <si>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</si>
  <si>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</si>
  <si>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</si>
  <si>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</si>
  <si>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</si>
  <si>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</si>
  <si>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</si>
  <si>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</si>
  <si>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</si>
  <si>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</si>
  <si>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</si>
  <si>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</si>
  <si>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</si>
  <si>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</si>
  <si>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</si>
  <si>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</si>
  <si>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</si>
  <si>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</si>
  <si>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</si>
  <si>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</si>
  <si>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</si>
  <si>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</si>
  <si>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</si>
  <si>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</si>
  <si>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</si>
  <si>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</si>
  <si>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</si>
  <si>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</si>
  <si>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</si>
  <si>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</si>
  <si>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</si>
  <si>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</si>
  <si>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</si>
  <si>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</si>
  <si>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</si>
  <si>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</si>
  <si>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</si>
  <si>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</si>
  <si>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</si>
  <si>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</si>
  <si>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</si>
  <si>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</si>
  <si>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</si>
  <si>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</si>
  <si>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</si>
  <si>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</si>
  <si>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</si>
  <si>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</si>
  <si>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</si>
  <si>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</si>
  <si>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</si>
  <si>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</si>
  <si>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</si>
  <si>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</si>
  <si>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</si>
  <si>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</si>
  <si>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</si>
  <si>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</si>
  <si>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</si>
  <si>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</si>
  <si>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</si>
  <si>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</si>
  <si>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</si>
  <si>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</si>
  <si>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</si>
  <si>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</si>
  <si>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</si>
  <si>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</si>
  <si>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</si>
  <si>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</si>
  <si>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</si>
  <si>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</si>
  <si>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</si>
  <si>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</si>
  <si>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</si>
  <si>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</si>
  <si>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</si>
  <si>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</si>
  <si>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</si>
  <si>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</si>
  <si>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</si>
  <si>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</si>
  <si>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</si>
  <si>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</si>
  <si>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</si>
  <si>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</si>
  <si>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</si>
  <si>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</si>
  <si>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</si>
  <si>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</si>
  <si>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</si>
  <si>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</si>
  <si>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</si>
  <si>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</si>
  <si>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</si>
  <si>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</si>
  <si>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</si>
  <si>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</si>
  <si>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</si>
  <si>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</si>
  <si>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</si>
  <si>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</si>
  <si>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</si>
  <si>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</si>
  <si>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</si>
  <si>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</si>
  <si>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</si>
  <si>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</si>
  <si>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</si>
  <si>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</si>
  <si>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</si>
  <si>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</si>
  <si>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</si>
  <si>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</si>
  <si>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</si>
  <si>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</si>
  <si>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</si>
  <si>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</si>
  <si>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</si>
  <si>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</si>
  <si>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</si>
  <si>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</si>
  <si>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</si>
  <si>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</si>
  <si>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</si>
  <si>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</si>
  <si>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</si>
  <si>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</si>
  <si>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</si>
  <si>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</si>
  <si>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</si>
  <si>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</si>
  <si>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</si>
  <si>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</si>
  <si>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</si>
  <si>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</si>
  <si>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</si>
  <si>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</si>
  <si>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</si>
  <si>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</si>
  <si>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</si>
  <si>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</si>
  <si>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</si>
  <si>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</si>
  <si>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</si>
  <si>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</si>
  <si>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</si>
  <si>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</si>
  <si>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</si>
  <si>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</si>
  <si>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</si>
  <si>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</si>
  <si>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</si>
  <si>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</si>
  <si>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</si>
  <si>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</si>
  <si>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</si>
  <si>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</si>
  <si>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</si>
  <si>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</si>
  <si>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</si>
  <si>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</si>
  <si>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</si>
  <si>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</si>
  <si>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</si>
  <si>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</si>
  <si>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</si>
  <si>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</si>
  <si>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</si>
  <si>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</si>
  <si>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</si>
  <si>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</si>
  <si>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</si>
  <si>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</si>
  <si>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</si>
  <si>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</si>
  <si>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</si>
  <si>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</si>
  <si>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</si>
  <si>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</si>
  <si>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</si>
  <si>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</si>
  <si>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</si>
  <si>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</si>
  <si>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</si>
  <si>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</si>
  <si>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</si>
  <si>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</si>
  <si>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</si>
  <si>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</si>
  <si>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</si>
  <si>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</si>
  <si>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</si>
  <si>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</si>
  <si>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</si>
  <si>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</si>
  <si>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</si>
  <si>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</si>
  <si>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</si>
  <si>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</si>
  <si>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</si>
  <si>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</si>
  <si>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</si>
  <si>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</si>
  <si>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</si>
  <si>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</si>
  <si>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</si>
  <si>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</si>
  <si>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</si>
  <si>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</si>
  <si>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</si>
  <si>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</si>
  <si>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</si>
  <si>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</si>
  <si>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</si>
  <si>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</si>
  <si>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</si>
  <si>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</si>
  <si>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</si>
  <si>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</si>
  <si>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</si>
  <si>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</si>
  <si>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</si>
  <si>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</si>
  <si>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</si>
  <si>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</si>
  <si>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</si>
  <si>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</si>
  <si>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</si>
  <si>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</si>
  <si>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</si>
  <si>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</si>
  <si>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</si>
  <si>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</si>
  <si>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</si>
  <si>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</si>
  <si>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</si>
  <si>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</si>
  <si>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</si>
  <si>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</si>
  <si>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</si>
  <si>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</si>
  <si>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</si>
  <si>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</si>
  <si>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</si>
  <si>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</si>
  <si>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</si>
  <si>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</si>
  <si>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</si>
  <si>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</si>
  <si>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</si>
  <si>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</si>
  <si>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</si>
  <si>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</si>
  <si>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</si>
  <si>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</si>
  <si>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</si>
  <si>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</si>
  <si>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</si>
  <si>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</si>
  <si>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</si>
  <si>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</si>
  <si>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</si>
  <si>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</si>
  <si>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</si>
  <si>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</si>
  <si>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</si>
  <si>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</si>
  <si>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</si>
  <si>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</si>
  <si>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</si>
  <si>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</si>
  <si>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</si>
  <si>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</si>
  <si>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</si>
  <si>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</si>
  <si>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</si>
  <si>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</si>
  <si>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</si>
  <si>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</si>
  <si>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</si>
  <si>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</si>
  <si>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</si>
  <si>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</si>
  <si>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</si>
  <si>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</si>
  <si>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</si>
  <si>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</si>
  <si>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</si>
  <si>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</si>
  <si>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</si>
  <si>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</si>
  <si>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</si>
  <si>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</si>
  <si>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</si>
  <si>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</si>
  <si>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</si>
  <si>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</si>
  <si>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</si>
  <si>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</si>
  <si>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</si>
  <si>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</si>
  <si>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</si>
  <si>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</si>
  <si>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</si>
  <si>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</si>
  <si>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</si>
  <si>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</si>
  <si>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</si>
  <si>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</si>
  <si>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</si>
  <si>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</si>
  <si>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</si>
  <si>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</si>
  <si>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</si>
  <si>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</si>
  <si>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</si>
  <si>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</si>
  <si>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</si>
  <si>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</si>
  <si>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</si>
  <si>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</si>
  <si>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</si>
  <si>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</si>
  <si>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</si>
  <si>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</si>
  <si>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</si>
  <si>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</si>
  <si>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</si>
  <si>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</si>
  <si>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</si>
  <si>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</si>
  <si>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</si>
  <si>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</si>
  <si>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</si>
  <si>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</si>
  <si>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</si>
  <si>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</si>
  <si>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</si>
  <si>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</si>
  <si>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</si>
  <si>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</si>
  <si>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</si>
  <si>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</si>
  <si>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</si>
  <si>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</si>
  <si>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</si>
  <si>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</si>
  <si>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</si>
  <si>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</si>
  <si>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</si>
  <si>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</si>
  <si>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</si>
  <si>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</si>
  <si>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</si>
  <si>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</si>
  <si>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</si>
  <si>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</si>
  <si>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</si>
  <si>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</si>
  <si>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</si>
  <si>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</si>
  <si>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</si>
  <si>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</si>
  <si>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</si>
  <si>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</si>
  <si>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</si>
  <si>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</si>
  <si>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</si>
  <si>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</si>
  <si>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</si>
  <si>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</si>
  <si>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</si>
  <si>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</si>
  <si>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</si>
  <si>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</si>
  <si>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</si>
  <si>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</si>
  <si>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</si>
  <si>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</si>
  <si>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</si>
  <si>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</si>
  <si>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</si>
  <si>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</si>
  <si>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</si>
  <si>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</si>
  <si>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</si>
  <si>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</si>
  <si>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</si>
  <si>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</si>
  <si>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</si>
  <si>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</si>
  <si>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</si>
  <si>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</si>
  <si>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</si>
  <si>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</si>
  <si>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</si>
  <si>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</si>
  <si>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</si>
  <si>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</si>
  <si>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</si>
  <si>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</si>
  <si>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</si>
  <si>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</si>
  <si>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</si>
  <si>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</si>
  <si>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</si>
  <si>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</si>
  <si>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</si>
  <si>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</si>
  <si>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</si>
  <si>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</si>
  <si>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</si>
  <si>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</si>
  <si>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</si>
  <si>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</si>
  <si>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</si>
  <si>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</si>
  <si>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</si>
  <si>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</si>
  <si>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</si>
  <si>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</si>
  <si>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</si>
  <si>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</si>
  <si>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</si>
  <si>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</si>
  <si>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</si>
  <si>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</si>
  <si>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</si>
  <si>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</si>
  <si>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</si>
  <si>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</si>
  <si>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</si>
  <si>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</si>
  <si>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</si>
  <si>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</si>
  <si>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</si>
  <si>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</si>
  <si>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</si>
  <si>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</si>
  <si>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</si>
  <si>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</si>
  <si>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</si>
  <si>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</si>
  <si>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</si>
  <si>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</si>
  <si>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</si>
  <si>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</si>
  <si>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</si>
  <si>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</si>
  <si>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</si>
  <si>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</si>
  <si>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</si>
  <si>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</si>
  <si>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</si>
  <si>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</si>
  <si>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</si>
  <si>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</si>
  <si>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</si>
  <si>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</si>
  <si>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</si>
  <si>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</si>
  <si>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</si>
  <si>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</si>
  <si>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</si>
  <si>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</si>
  <si>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</si>
  <si>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</si>
  <si>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</si>
  <si>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</si>
  <si>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</si>
  <si>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</si>
  <si>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</si>
  <si>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</si>
  <si>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</si>
  <si>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</si>
  <si>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</si>
  <si>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</si>
  <si>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</si>
  <si>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</si>
  <si>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</si>
  <si>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</si>
  <si>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</si>
  <si>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</si>
  <si>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</si>
  <si>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</si>
  <si>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</si>
  <si>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</si>
  <si>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</si>
  <si>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</si>
  <si>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</si>
  <si>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</si>
  <si>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</si>
  <si>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</si>
  <si>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</si>
  <si>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</si>
  <si>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</si>
  <si>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</si>
  <si>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</si>
  <si>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</si>
  <si>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</si>
  <si>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</si>
  <si>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</si>
  <si>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</si>
  <si>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</si>
  <si>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</si>
  <si>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</si>
  <si>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</si>
  <si>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</si>
  <si>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</si>
  <si>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</si>
  <si>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</si>
  <si>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</si>
  <si>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</si>
  <si>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</si>
  <si>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</si>
  <si>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</si>
  <si>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</si>
  <si>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</si>
  <si>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</si>
  <si>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</si>
  <si>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</si>
  <si>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</si>
  <si>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</si>
  <si>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</si>
  <si>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</si>
  <si>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</si>
  <si>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</si>
  <si>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</si>
  <si>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</si>
  <si>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</si>
  <si>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</si>
  <si>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</si>
  <si>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</si>
  <si>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</si>
  <si>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</si>
  <si>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</si>
  <si>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</si>
  <si>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</si>
  <si>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</si>
  <si>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</si>
  <si>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</si>
  <si>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</si>
  <si>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</si>
  <si>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</si>
  <si>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</si>
  <si>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</si>
  <si>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</si>
  <si>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</si>
  <si>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</si>
  <si>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</si>
  <si>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</si>
  <si>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</si>
  <si>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</si>
  <si>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</si>
  <si>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</si>
  <si>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</si>
  <si>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</si>
  <si>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</si>
  <si>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</si>
  <si>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</si>
  <si>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</si>
  <si>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</si>
  <si>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</si>
  <si>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</si>
  <si>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</si>
  <si>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</si>
  <si>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</si>
  <si>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</si>
  <si>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</si>
  <si>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</si>
  <si>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</si>
  <si>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</si>
  <si>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</si>
  <si>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</si>
  <si>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</si>
  <si>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</si>
  <si>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</si>
  <si>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</si>
  <si>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</si>
  <si>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</si>
  <si>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</si>
  <si>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</si>
  <si>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</si>
  <si>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</si>
  <si>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</si>
  <si>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</si>
  <si>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</si>
  <si>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</si>
  <si>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</si>
  <si>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</si>
  <si>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</si>
  <si>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</si>
  <si>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</si>
  <si>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</si>
  <si>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</si>
  <si>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</si>
  <si>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</si>
  <si>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</si>
  <si>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</si>
  <si>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</si>
  <si>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</si>
  <si>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</si>
  <si>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</si>
  <si>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</si>
  <si>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</si>
  <si>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</si>
  <si>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</si>
  <si>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</si>
  <si>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</si>
  <si>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</si>
  <si>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</si>
  <si>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</si>
  <si>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</si>
  <si>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</si>
  <si>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</si>
  <si>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</si>
  <si>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</si>
  <si>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</si>
  <si>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</si>
  <si>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</si>
  <si>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</si>
  <si>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</si>
  <si>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</si>
  <si>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</si>
  <si>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</si>
  <si>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</si>
  <si>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</si>
  <si>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</si>
  <si>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</si>
  <si>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</si>
  <si>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</si>
  <si>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</si>
  <si>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</si>
  <si>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</si>
  <si>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</si>
  <si>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</si>
  <si>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</si>
  <si>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</si>
  <si>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</si>
  <si>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</si>
  <si>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</si>
  <si>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</si>
  <si>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</si>
  <si>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</si>
  <si>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</si>
  <si>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</si>
  <si>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</si>
  <si>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</si>
  <si>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</si>
  <si>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</si>
  <si>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</si>
  <si>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</si>
  <si>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</si>
  <si>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</si>
  <si>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</si>
  <si>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</si>
  <si>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</si>
  <si>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</si>
  <si>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</si>
  <si>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</si>
  <si>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</si>
  <si>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</si>
  <si>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</si>
  <si>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</si>
  <si>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</si>
  <si>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</si>
  <si>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</si>
  <si>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</si>
  <si>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</si>
  <si>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</si>
  <si>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</si>
  <si>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</si>
  <si>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</si>
  <si>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</si>
  <si>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</si>
  <si>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</si>
  <si>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</si>
  <si>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</si>
  <si>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</si>
  <si>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</si>
  <si>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</si>
  <si>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</si>
  <si>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</si>
  <si>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</si>
  <si>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</si>
  <si>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</si>
  <si>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</si>
  <si>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</si>
  <si>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</si>
  <si>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</si>
  <si>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</si>
  <si>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</si>
  <si>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</si>
  <si>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</si>
  <si>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</si>
  <si>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</si>
  <si>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</si>
  <si>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</si>
  <si>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</si>
  <si>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</si>
  <si>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</si>
  <si>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</si>
  <si>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</si>
  <si>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</si>
  <si>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</si>
  <si>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</si>
  <si>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</si>
  <si>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</si>
  <si>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</si>
  <si>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</si>
  <si>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</si>
  <si>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</si>
  <si>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</si>
  <si>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</si>
  <si>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</si>
  <si>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</si>
  <si>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</si>
  <si>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</si>
  <si>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</si>
  <si>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</si>
  <si>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</si>
  <si>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</si>
  <si>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</si>
  <si>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</si>
  <si>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</si>
  <si>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</si>
  <si>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</si>
  <si>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</si>
  <si>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</si>
  <si>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</si>
  <si>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</si>
  <si>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</si>
  <si>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</si>
  <si>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</si>
  <si>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</si>
  <si>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</si>
  <si>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</si>
  <si>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</si>
  <si>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</si>
  <si>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</si>
  <si>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</si>
  <si>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</si>
  <si>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</si>
  <si>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</si>
  <si>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</si>
  <si>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</si>
  <si>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</si>
  <si>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</si>
  <si>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</si>
  <si>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</si>
  <si>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</si>
  <si>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</si>
  <si>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</si>
  <si>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</si>
  <si>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</si>
  <si>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</si>
  <si>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</si>
  <si>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</si>
  <si>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</si>
  <si>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</si>
  <si>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</si>
  <si>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</si>
  <si>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</si>
  <si>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</si>
  <si>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</si>
  <si>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</si>
  <si>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</si>
  <si>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</si>
  <si>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</si>
  <si>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</si>
  <si>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</si>
  <si>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</si>
  <si>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</si>
  <si>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</si>
  <si>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</si>
  <si>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</si>
  <si>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</si>
  <si>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</si>
  <si>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</si>
  <si>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</si>
  <si>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</si>
  <si>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</si>
  <si>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</si>
  <si>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</si>
  <si>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</si>
  <si>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</si>
  <si>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</si>
  <si>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</si>
  <si>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</si>
  <si>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</si>
  <si>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</si>
  <si>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</si>
  <si>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</si>
  <si>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</si>
  <si>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</si>
  <si>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</si>
  <si>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</si>
  <si>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</si>
  <si>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</si>
  <si>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</si>
  <si>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</si>
  <si>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</si>
  <si>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</si>
  <si>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</si>
  <si>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</si>
  <si>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</si>
  <si>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</si>
  <si>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</si>
  <si>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</si>
  <si>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</si>
  <si>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</si>
  <si>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</si>
  <si>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</si>
  <si>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</si>
  <si>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</si>
  <si>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</si>
  <si>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</si>
  <si>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</si>
  <si>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</si>
  <si>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</si>
  <si>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</si>
  <si>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</si>
  <si>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</si>
  <si>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</si>
  <si>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</si>
  <si>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</si>
  <si>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</si>
  <si>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</si>
  <si>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</si>
  <si>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</si>
  <si>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</si>
  <si>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</si>
  <si>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</si>
  <si>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</si>
  <si>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</si>
  <si>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</si>
  <si>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</si>
  <si>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</si>
  <si>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</si>
  <si>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</si>
  <si>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</si>
  <si>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</si>
  <si>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</si>
  <si>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</si>
  <si>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</si>
  <si>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</si>
  <si>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</si>
  <si>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</si>
  <si>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</si>
  <si>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</si>
  <si>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</si>
  <si>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</si>
  <si>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</si>
  <si>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</si>
  <si>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</si>
  <si>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</si>
  <si>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</si>
  <si>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</si>
  <si>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</si>
  <si>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</si>
  <si>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</si>
  <si>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</si>
  <si>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</si>
  <si>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</si>
  <si>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</si>
  <si>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</si>
  <si>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</si>
  <si>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</si>
  <si>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</si>
  <si>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</si>
  <si>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</si>
  <si>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</si>
  <si>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</si>
  <si>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</si>
  <si>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</si>
  <si>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</si>
  <si>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</si>
  <si>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</si>
  <si>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</si>
  <si>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</si>
  <si>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</si>
  <si>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</si>
  <si>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</si>
  <si>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</si>
  <si>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</si>
  <si>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</si>
  <si>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</si>
  <si>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</si>
  <si>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</si>
  <si>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</si>
  <si>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</si>
  <si>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</si>
  <si>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</si>
  <si>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</si>
  <si>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</si>
  <si>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</si>
  <si>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</si>
  <si>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</si>
  <si>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</si>
  <si>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</si>
  <si>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</si>
  <si>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</si>
  <si>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</si>
  <si>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</si>
  <si>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</si>
  <si>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</si>
  <si>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</si>
  <si>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</si>
  <si>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</si>
  <si>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</si>
  <si>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</si>
  <si>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</si>
  <si>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</si>
  <si>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</si>
  <si>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</si>
  <si>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</si>
  <si>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</si>
  <si>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</si>
  <si>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</si>
  <si>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</si>
  <si>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</si>
  <si>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</si>
  <si>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</si>
  <si>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</si>
  <si>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</si>
  <si>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</si>
  <si>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</si>
  <si>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</si>
  <si>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</si>
  <si>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</si>
  <si>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</si>
  <si>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</si>
  <si>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</si>
  <si>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</si>
  <si>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</si>
  <si>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</si>
  <si>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</si>
  <si>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</si>
  <si>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</si>
  <si>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</si>
  <si>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</si>
  <si>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</si>
  <si>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</si>
  <si>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</si>
  <si>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</si>
  <si>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</si>
  <si>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</si>
  <si>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</si>
  <si>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</si>
  <si>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</si>
  <si>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</si>
  <si>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</si>
  <si>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</si>
  <si>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</si>
  <si>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</si>
  <si>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</si>
  <si>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</si>
  <si>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</si>
  <si>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</si>
  <si>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</si>
  <si>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</si>
  <si>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</si>
  <si>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</si>
  <si>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</si>
  <si>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</si>
  <si>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</si>
  <si>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</si>
  <si>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</si>
  <si>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</si>
  <si>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</si>
  <si>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</si>
  <si>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</si>
  <si>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</si>
  <si>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</si>
  <si>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</si>
  <si>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</si>
  <si>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</si>
  <si>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</si>
  <si>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</si>
  <si>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</si>
  <si>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</si>
  <si>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</si>
  <si>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</si>
  <si>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</si>
  <si>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</si>
  <si>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</si>
  <si>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</si>
  <si>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</si>
  <si>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</si>
  <si>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</si>
  <si>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</si>
  <si>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</si>
  <si>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</si>
  <si>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</si>
  <si>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</si>
  <si>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</si>
  <si>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</si>
  <si>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</si>
  <si>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</si>
  <si>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</si>
  <si>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</si>
  <si>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</si>
  <si>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</si>
  <si>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</si>
  <si>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</si>
  <si>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</si>
  <si>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</si>
  <si>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</si>
  <si>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</si>
  <si>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</si>
  <si>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</si>
  <si>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</si>
  <si>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</si>
  <si>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</si>
  <si>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</si>
  <si>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</si>
  <si>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</si>
  <si>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</si>
  <si>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</si>
  <si>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</si>
  <si>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</si>
  <si>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</si>
  <si>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</si>
  <si>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</si>
  <si>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</si>
  <si>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</si>
  <si>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</si>
  <si>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</si>
  <si>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</si>
  <si>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</si>
  <si>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</si>
  <si>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</si>
  <si>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</si>
  <si>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</si>
  <si>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</si>
  <si>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</si>
  <si>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</si>
  <si>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</si>
  <si>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</si>
  <si>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</si>
  <si>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</si>
  <si>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</si>
  <si>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</si>
  <si>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</si>
  <si>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</si>
  <si>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</si>
  <si>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</si>
  <si>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</si>
  <si>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</si>
  <si>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</si>
  <si>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</si>
  <si>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</si>
  <si>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</si>
  <si>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</si>
  <si>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</si>
  <si>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</si>
  <si>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</si>
  <si>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</si>
  <si>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</si>
  <si>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</si>
  <si>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</si>
  <si>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</si>
  <si>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</si>
  <si>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</si>
  <si>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</si>
  <si>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</si>
  <si>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</si>
  <si>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</si>
  <si>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</si>
  <si>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</si>
  <si>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</si>
  <si>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</si>
  <si>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</si>
  <si>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</si>
  <si>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</si>
  <si>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</si>
  <si>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</si>
  <si>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</si>
  <si>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</si>
  <si>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</si>
  <si>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</si>
  <si>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</si>
  <si>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</si>
  <si>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</si>
  <si>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</si>
  <si>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</si>
  <si>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</si>
  <si>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</si>
  <si>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</si>
  <si>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</si>
  <si>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</si>
  <si>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</si>
  <si>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</si>
  <si>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</si>
  <si>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</si>
  <si>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</si>
  <si>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</si>
  <si>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</si>
  <si>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</si>
  <si>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</si>
  <si>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</si>
  <si>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</si>
  <si>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</si>
  <si>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</si>
  <si>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</si>
  <si>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</si>
  <si>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</si>
  <si>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</si>
  <si>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</si>
  <si>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</si>
  <si>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</si>
  <si>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</si>
  <si>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</si>
  <si>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</si>
  <si>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</si>
  <si>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</si>
  <si>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</si>
  <si>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</si>
  <si>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</si>
  <si>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</si>
  <si>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</si>
  <si>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</si>
  <si>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</si>
  <si>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</si>
  <si>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</si>
  <si>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</si>
  <si>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</si>
  <si>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</si>
  <si>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</si>
  <si>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</si>
  <si>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</si>
  <si>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</si>
  <si>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</si>
  <si>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</si>
  <si>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</si>
  <si>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</si>
  <si>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</si>
  <si>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</si>
  <si>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</si>
  <si>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</si>
  <si>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</si>
  <si>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</si>
  <si>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</si>
  <si>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</si>
  <si>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</si>
  <si>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</si>
  <si>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</si>
  <si>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</si>
  <si>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</si>
  <si>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</si>
  <si>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</si>
  <si>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</si>
  <si>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</si>
  <si>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</si>
  <si>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</si>
  <si>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</si>
  <si>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</si>
  <si>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</si>
  <si>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</si>
  <si>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</si>
  <si>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</si>
  <si>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</si>
  <si>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</si>
  <si>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</si>
  <si>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</si>
  <si>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</si>
  <si>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</si>
  <si>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</si>
  <si>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</si>
  <si>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</si>
  <si>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</si>
  <si>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</si>
  <si>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</si>
  <si>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</si>
  <si>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</si>
  <si>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</si>
  <si>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</si>
  <si>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</si>
  <si>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</si>
  <si>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</si>
  <si>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</si>
  <si>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</si>
  <si>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</si>
  <si>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</si>
  <si>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</si>
  <si>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</si>
  <si>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</si>
  <si>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</si>
  <si>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</si>
  <si>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</si>
  <si>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</si>
  <si>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</si>
  <si>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</si>
  <si>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</si>
  <si>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</si>
  <si>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</si>
  <si>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</si>
  <si>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</si>
  <si>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</si>
  <si>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</si>
  <si>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</si>
  <si>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</si>
  <si>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</si>
  <si>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</si>
  <si>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</si>
  <si>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</si>
  <si>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</si>
  <si>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</si>
  <si>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</si>
  <si>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</si>
  <si>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</si>
  <si>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</si>
  <si>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</si>
  <si>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</si>
  <si>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</si>
  <si>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</si>
  <si>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</si>
  <si>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</si>
  <si>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</si>
  <si>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</si>
  <si>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</si>
  <si>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</si>
  <si>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</si>
  <si>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</si>
  <si>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</si>
  <si>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</si>
  <si>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</si>
  <si>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</si>
  <si>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</si>
  <si>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</si>
  <si>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</si>
  <si>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</si>
  <si>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</si>
  <si>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</si>
  <si>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</si>
  <si>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</si>
  <si>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</si>
  <si>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</si>
  <si>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</si>
  <si>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</si>
  <si>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</si>
  <si>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</si>
  <si>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</si>
  <si>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</si>
  <si>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</si>
  <si>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</si>
  <si>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</si>
  <si>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</si>
  <si>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</si>
  <si>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</si>
  <si>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</si>
  <si>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</si>
  <si>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</si>
  <si>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</si>
  <si>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</si>
  <si>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</si>
  <si>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</si>
  <si>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</si>
  <si>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</si>
  <si>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</si>
  <si>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</si>
  <si>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</si>
  <si>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</si>
  <si>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</si>
  <si>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</si>
  <si>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</si>
  <si>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</si>
  <si>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</si>
  <si>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</si>
  <si>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</si>
  <si>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</si>
  <si>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</si>
  <si>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</si>
  <si>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</si>
  <si>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</si>
  <si>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</si>
  <si>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</si>
  <si>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</si>
  <si>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</si>
  <si>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</si>
  <si>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</si>
  <si>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</si>
  <si>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</si>
  <si>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</si>
  <si>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</si>
  <si>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</si>
  <si>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</si>
  <si>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</si>
  <si>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</si>
  <si>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</si>
  <si>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</si>
  <si>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</si>
  <si>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</si>
  <si>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</si>
  <si>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</si>
  <si>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</si>
  <si>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</si>
  <si>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</si>
  <si>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</si>
  <si>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</si>
  <si>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</si>
  <si>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</si>
  <si>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</si>
  <si>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</si>
  <si>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</si>
  <si>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</si>
  <si>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</si>
  <si>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</si>
  <si>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</si>
  <si>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</si>
  <si>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</si>
  <si>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</si>
  <si>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</si>
  <si>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</si>
  <si>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</si>
  <si>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</si>
  <si>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</si>
  <si>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</si>
  <si>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</si>
  <si>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</si>
  <si>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</si>
  <si>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</si>
  <si>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</si>
  <si>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</si>
  <si>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</si>
  <si>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</si>
  <si>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</si>
  <si>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</si>
  <si>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</si>
  <si>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</si>
  <si>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</si>
  <si>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</si>
  <si>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</si>
  <si>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</si>
  <si>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</si>
  <si>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</si>
  <si>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</si>
  <si>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</si>
  <si>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</si>
  <si>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</si>
  <si>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</si>
  <si>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</si>
  <si>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</si>
  <si>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</si>
  <si>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</si>
  <si>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</si>
  <si>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</si>
  <si>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</si>
  <si>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</si>
  <si>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</si>
  <si>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</si>
  <si>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</si>
  <si>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</si>
  <si>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</si>
  <si>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</si>
  <si>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</si>
  <si>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</si>
  <si>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</si>
  <si>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</si>
  <si>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</si>
  <si>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</si>
  <si>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</si>
  <si>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</si>
  <si>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</si>
  <si>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</si>
  <si>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</si>
  <si>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</si>
  <si>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</si>
  <si>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</si>
  <si>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</si>
  <si>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</si>
  <si>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</si>
  <si>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</si>
  <si>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</si>
  <si>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</si>
  <si>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</si>
  <si>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</si>
  <si>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</si>
  <si>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</si>
  <si>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</si>
  <si>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</si>
  <si>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</si>
  <si>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</si>
  <si>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</si>
  <si>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</si>
  <si>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</si>
  <si>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</si>
  <si>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</si>
  <si>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</si>
  <si>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</si>
  <si>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</si>
  <si>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</si>
  <si>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</si>
  <si>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</si>
  <si>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</si>
  <si>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</si>
  <si>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</si>
  <si>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</si>
  <si>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</si>
  <si>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</si>
  <si>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</si>
  <si>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</si>
  <si>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</si>
  <si>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</si>
  <si>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</si>
  <si>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</si>
  <si>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</si>
  <si>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</si>
  <si>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</si>
  <si>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</si>
  <si>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</si>
  <si>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</si>
  <si>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</si>
  <si>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</si>
  <si>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</si>
  <si>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</si>
  <si>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</si>
  <si>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</si>
  <si>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</si>
  <si>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</si>
  <si>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</si>
  <si>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</si>
  <si>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</si>
  <si>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</si>
  <si>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</si>
  <si>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</si>
  <si>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</si>
  <si>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</si>
  <si>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</si>
  <si>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</si>
  <si>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</si>
  <si>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</si>
  <si>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</si>
  <si>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</si>
  <si>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</si>
  <si>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</si>
  <si>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</si>
  <si>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</si>
  <si>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</si>
  <si>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</si>
  <si>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</si>
  <si>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</si>
  <si>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</si>
  <si>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</si>
  <si>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</si>
  <si>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</si>
  <si>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</si>
  <si>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</si>
  <si>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</si>
  <si>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</si>
  <si>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</si>
  <si>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</si>
  <si>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</si>
  <si>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</si>
  <si>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</si>
  <si>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</si>
  <si>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</si>
  <si>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</si>
  <si>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</si>
  <si>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</si>
  <si>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</si>
  <si>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</si>
  <si>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</si>
  <si>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</si>
  <si>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</si>
  <si>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</si>
  <si>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</si>
  <si>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</si>
  <si>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</si>
  <si>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</si>
  <si>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</si>
  <si>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</si>
  <si>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</si>
  <si>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</si>
  <si>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</si>
  <si>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</si>
  <si>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</si>
  <si>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</si>
  <si>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</si>
  <si>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</si>
  <si>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</si>
  <si>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</si>
  <si>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</si>
  <si>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</si>
  <si>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</si>
  <si>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</si>
  <si>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</si>
  <si>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</si>
  <si>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</si>
  <si>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</si>
  <si>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</si>
  <si>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</si>
  <si>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</si>
  <si>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</si>
  <si>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</si>
  <si>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</si>
  <si>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</si>
  <si>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</si>
  <si>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</si>
  <si>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</si>
  <si>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</si>
  <si>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</si>
  <si>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</si>
  <si>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</si>
  <si>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</si>
  <si>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</si>
  <si>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</si>
  <si>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</si>
  <si>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</si>
  <si>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</si>
  <si>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</si>
  <si>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</si>
  <si>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</si>
  <si>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</si>
  <si>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</si>
  <si>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</si>
  <si>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</si>
  <si>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</si>
  <si>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</si>
  <si>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</si>
  <si>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</si>
  <si>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</si>
  <si>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</si>
  <si>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</si>
  <si>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</si>
  <si>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</si>
  <si>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</si>
  <si>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</si>
  <si>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</si>
  <si>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</si>
  <si>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</si>
  <si>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</si>
  <si>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</si>
  <si>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</si>
  <si>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</si>
  <si>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</si>
  <si>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</si>
  <si>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</si>
  <si>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</si>
  <si>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</si>
  <si>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</si>
  <si>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</si>
  <si>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</si>
  <si>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</si>
  <si>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</si>
  <si>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</si>
  <si>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</si>
  <si>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</si>
  <si>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</si>
  <si>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</si>
  <si>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</si>
  <si>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</si>
  <si>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</si>
  <si>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</si>
  <si>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</si>
  <si>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</si>
  <si>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</si>
  <si>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</si>
  <si>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</si>
  <si>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</si>
  <si>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</si>
  <si>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</si>
  <si>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</si>
  <si>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</si>
  <si>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</si>
  <si>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</si>
  <si>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</si>
  <si>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</si>
  <si>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</si>
  <si>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</si>
  <si>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</si>
  <si>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</si>
  <si>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</si>
  <si>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</si>
  <si>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</si>
  <si>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</si>
  <si>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</si>
  <si>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</si>
  <si>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</si>
  <si>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</si>
  <si>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</si>
  <si>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</si>
  <si>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</si>
  <si>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</si>
  <si>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</si>
  <si>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</si>
  <si>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</si>
  <si>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</si>
  <si>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</si>
  <si>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</si>
  <si>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</si>
  <si>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</si>
  <si>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</si>
  <si>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</si>
  <si>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</si>
  <si>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</si>
  <si>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</si>
  <si>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</si>
  <si>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</si>
  <si>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</si>
  <si>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</si>
  <si>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</si>
  <si>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</si>
  <si>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</si>
  <si>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</si>
  <si>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</si>
  <si>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</si>
  <si>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</si>
  <si>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</si>
  <si>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</si>
  <si>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</si>
  <si>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</si>
  <si>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</si>
  <si>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</si>
  <si>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</si>
  <si>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</si>
  <si>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</si>
  <si>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</si>
  <si>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</si>
  <si>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</si>
  <si>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</si>
  <si>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</si>
  <si>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</si>
  <si>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</si>
  <si>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</si>
  <si>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</si>
  <si>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</si>
  <si>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</si>
  <si>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</si>
  <si>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</si>
  <si>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</si>
  <si>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</si>
  <si>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</si>
  <si>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</si>
  <si>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</si>
  <si>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</si>
  <si>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</si>
  <si>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</si>
  <si>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</si>
  <si>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</si>
  <si>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</si>
  <si>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</si>
  <si>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</si>
  <si>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</si>
  <si>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</si>
  <si>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</si>
  <si>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</si>
  <si>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</si>
  <si>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</si>
  <si>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</si>
  <si>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</si>
  <si>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</si>
  <si>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</si>
  <si>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</si>
  <si>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</si>
  <si>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</si>
  <si>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</si>
  <si>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</si>
  <si>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</si>
  <si>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</si>
  <si>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</si>
  <si>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</si>
  <si>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</si>
  <si>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</si>
  <si>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</si>
  <si>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</si>
  <si>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</si>
  <si>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</si>
  <si>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</si>
  <si>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</si>
  <si>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</si>
  <si>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</si>
  <si>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</si>
  <si>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</si>
  <si>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</si>
  <si>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</si>
  <si>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</si>
  <si>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</si>
  <si>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</si>
  <si>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</si>
  <si>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</si>
  <si>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</si>
  <si>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</si>
  <si>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</si>
  <si>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</si>
  <si>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</si>
  <si>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</si>
  <si>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</si>
  <si>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</si>
  <si>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</si>
  <si>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</si>
  <si>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</si>
  <si>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</si>
  <si>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</si>
  <si>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</si>
  <si>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</si>
  <si>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</si>
  <si>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</si>
  <si>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</si>
  <si>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</si>
  <si>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</si>
  <si>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</si>
  <si>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</si>
  <si>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</si>
  <si>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</si>
  <si>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</si>
  <si>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</si>
  <si>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</si>
  <si>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</si>
  <si>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</si>
  <si>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</si>
  <si>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</si>
  <si>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</si>
  <si>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</si>
  <si>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</si>
  <si>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</si>
  <si>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</si>
  <si>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</si>
  <si>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</si>
  <si>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</si>
  <si>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</si>
  <si>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</si>
  <si>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</si>
  <si>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</si>
  <si>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</si>
  <si>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</si>
  <si>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</si>
  <si>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</si>
  <si>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</si>
  <si>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</si>
  <si>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</si>
  <si>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</si>
  <si>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</si>
  <si>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</si>
  <si>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</si>
  <si>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</si>
  <si>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</si>
  <si>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</si>
  <si>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</si>
  <si>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</si>
  <si>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</si>
  <si>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</si>
  <si>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</si>
  <si>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</si>
  <si>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</si>
  <si>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</si>
  <si>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</si>
  <si>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</si>
  <si>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</si>
  <si>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</si>
  <si>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</si>
  <si>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</si>
  <si>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</si>
  <si>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</si>
  <si>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</si>
  <si>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</si>
  <si>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</si>
  <si>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</si>
  <si>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</si>
  <si>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</si>
  <si>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</si>
  <si>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</si>
  <si>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</si>
  <si>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</si>
  <si>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</si>
  <si>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</si>
  <si>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</si>
  <si>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</si>
  <si>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</si>
  <si>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</si>
  <si>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</si>
  <si>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</si>
  <si>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</si>
  <si>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</si>
  <si>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</si>
  <si>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</si>
  <si>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</si>
  <si>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</si>
  <si>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</si>
  <si>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</si>
  <si>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</si>
  <si>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</si>
  <si>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</si>
  <si>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</si>
  <si>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</si>
  <si>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</si>
  <si>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</si>
  <si>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</si>
  <si>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</si>
  <si>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</si>
  <si>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</si>
  <si>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</si>
  <si>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</si>
  <si>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</si>
  <si>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</si>
  <si>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</si>
  <si>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</si>
  <si>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</si>
  <si>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</si>
  <si>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</si>
  <si>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</si>
  <si>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</si>
  <si>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</si>
  <si>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</si>
  <si>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</si>
  <si>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</si>
  <si>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</si>
  <si>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</si>
  <si>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</si>
  <si>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</si>
  <si>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</si>
  <si>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</si>
  <si>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</si>
  <si>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</si>
  <si>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</si>
  <si>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</si>
  <si>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</si>
  <si>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</si>
  <si>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</si>
  <si>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</si>
  <si>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</si>
  <si>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</si>
  <si>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</si>
  <si>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</si>
  <si>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</si>
  <si>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</si>
  <si>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</si>
  <si>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</si>
  <si>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</si>
  <si>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</si>
  <si>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</si>
  <si>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</si>
  <si>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</si>
  <si>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</si>
  <si>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</si>
  <si>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</si>
  <si>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</si>
  <si>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</si>
  <si>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</si>
  <si>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</si>
  <si>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</si>
  <si>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</si>
  <si>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</si>
  <si>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</si>
  <si>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</si>
  <si>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</si>
  <si>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</si>
  <si>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</si>
  <si>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</si>
  <si>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</si>
  <si>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</si>
  <si>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</si>
  <si>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</si>
  <si>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</si>
  <si>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</si>
  <si>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</si>
  <si>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</si>
  <si>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</si>
  <si>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</si>
  <si>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</si>
  <si>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</si>
  <si>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</si>
  <si>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</si>
  <si>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</si>
  <si>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</si>
  <si>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</si>
  <si>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</si>
  <si>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</si>
  <si>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</si>
  <si>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</si>
  <si>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</si>
  <si>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</si>
  <si>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</si>
  <si>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</si>
  <si>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</si>
  <si>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</si>
  <si>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</si>
  <si>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</si>
  <si>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</si>
  <si>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</si>
  <si>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</si>
  <si>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</si>
  <si>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</si>
  <si>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</si>
  <si>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</si>
  <si>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</si>
  <si>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</si>
  <si>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</si>
  <si>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</si>
  <si>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</si>
  <si>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</si>
  <si>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</si>
  <si>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</si>
  <si>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</si>
  <si>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</si>
  <si>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</si>
  <si>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</si>
  <si>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</si>
  <si>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</si>
  <si>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</si>
  <si>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</si>
  <si>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</si>
  <si>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</si>
  <si>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</si>
  <si>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</si>
  <si>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</si>
  <si>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</si>
  <si>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</si>
  <si>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</si>
  <si>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</si>
  <si>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</si>
  <si>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</si>
  <si>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</si>
  <si>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</si>
  <si>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</si>
  <si>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</si>
  <si>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</si>
  <si>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</si>
  <si>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</si>
  <si>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</si>
  <si>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</si>
  <si>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</si>
  <si>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</si>
  <si>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</si>
  <si>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</si>
  <si>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</si>
  <si>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</si>
  <si>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</si>
  <si>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</si>
  <si>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</si>
  <si>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</si>
  <si>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</si>
  <si>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</si>
  <si>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</si>
  <si>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</si>
  <si>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</si>
  <si>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</si>
  <si>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</si>
  <si>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</si>
  <si>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</si>
  <si>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</si>
  <si>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</si>
  <si>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</si>
  <si>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</si>
  <si>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</si>
  <si>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</si>
  <si>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</si>
  <si>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</si>
  <si>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</si>
  <si>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</si>
  <si>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</si>
  <si>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</si>
  <si>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</si>
  <si>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</si>
  <si>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</si>
  <si>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</si>
  <si>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</si>
  <si>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</si>
  <si>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</si>
  <si>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</si>
  <si>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</si>
  <si>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</si>
  <si>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</si>
  <si>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</si>
  <si>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</si>
  <si>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</si>
  <si>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</si>
  <si>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</si>
  <si>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</si>
  <si>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</si>
  <si>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</si>
  <si>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</si>
  <si>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</si>
  <si>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</si>
  <si>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</si>
  <si>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</si>
  <si>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</si>
  <si>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</si>
  <si>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</si>
  <si>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</si>
  <si>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</si>
  <si>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</si>
  <si>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</si>
  <si>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</si>
  <si>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</si>
  <si>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</si>
  <si>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</si>
  <si>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</si>
  <si>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</si>
  <si>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</si>
  <si>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</si>
  <si>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</si>
  <si>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</si>
  <si>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</si>
  <si>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</si>
  <si>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</si>
  <si>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</si>
  <si>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</si>
  <si>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</si>
  <si>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</si>
  <si>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</si>
  <si>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</si>
  <si>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</si>
  <si>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</si>
  <si>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</si>
  <si>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</si>
  <si>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</si>
  <si>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</si>
  <si>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</si>
  <si>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</si>
  <si>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</si>
  <si>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</si>
  <si>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</si>
  <si>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</si>
  <si>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</si>
  <si>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</si>
  <si>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</si>
  <si>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</si>
  <si>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</si>
  <si>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</si>
  <si>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</si>
  <si>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</si>
  <si>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</si>
  <si>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</si>
  <si>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</si>
  <si>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</si>
  <si>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</si>
  <si>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</si>
  <si>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</si>
  <si>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</si>
  <si>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</si>
  <si>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</si>
  <si>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</si>
  <si>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</si>
  <si>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</si>
  <si>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</si>
  <si>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</si>
  <si>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</si>
  <si>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</si>
  <si>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</si>
  <si>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</si>
  <si>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</si>
  <si>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</si>
  <si>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</si>
  <si>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</si>
  <si>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</si>
  <si>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</si>
  <si>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</si>
  <si>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</si>
  <si>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</si>
  <si>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</si>
  <si>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</si>
  <si>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</si>
  <si>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</si>
  <si>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</si>
  <si>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</si>
  <si>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</si>
  <si>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</si>
  <si>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</si>
  <si>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</si>
  <si>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</si>
  <si>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</si>
  <si>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</si>
  <si>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</si>
  <si>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</si>
  <si>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</si>
  <si>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</si>
  <si>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</si>
  <si>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</si>
  <si>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</si>
  <si>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</si>
  <si>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</si>
  <si>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</si>
  <si>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</si>
  <si>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</si>
  <si>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</si>
  <si>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</si>
  <si>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</si>
  <si>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</si>
  <si>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</si>
  <si>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</si>
  <si>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</si>
  <si>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</si>
  <si>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</si>
  <si>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</si>
  <si>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</si>
  <si>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</si>
  <si>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</si>
  <si>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</si>
  <si>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</si>
  <si>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</si>
  <si>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</si>
  <si>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</si>
  <si>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</si>
  <si>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</si>
  <si>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</si>
  <si>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</si>
  <si>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</si>
  <si>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</si>
  <si>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</si>
  <si>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</si>
  <si>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</si>
  <si>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</si>
  <si>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</si>
  <si>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</si>
  <si>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</si>
  <si>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</si>
  <si>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</si>
  <si>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</si>
  <si>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</si>
  <si>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</si>
  <si>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</si>
  <si>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</si>
  <si>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</si>
  <si>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</si>
  <si>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</si>
  <si>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</si>
  <si>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</si>
  <si>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</si>
  <si>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</si>
  <si>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</si>
  <si>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</si>
  <si>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</si>
  <si>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</si>
  <si>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</si>
  <si>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</si>
  <si>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</si>
  <si>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</si>
  <si>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</si>
  <si>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</si>
  <si>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</si>
  <si>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</si>
  <si>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</si>
  <si>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</si>
  <si>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</si>
  <si>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</si>
  <si>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</si>
  <si>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</si>
  <si>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</si>
  <si>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</si>
  <si>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</si>
  <si>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</si>
  <si>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</si>
  <si>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</si>
  <si>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</si>
  <si>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</si>
  <si>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</si>
  <si>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</si>
  <si>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</si>
  <si>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</si>
  <si>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</si>
  <si>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</si>
  <si>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</si>
  <si>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</si>
  <si>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</si>
  <si>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</si>
  <si>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</si>
  <si>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</si>
  <si>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</si>
  <si>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</si>
  <si>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</si>
  <si>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</si>
  <si>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</si>
  <si>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</si>
  <si>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</si>
  <si>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</si>
  <si>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</si>
  <si>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</si>
  <si>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</si>
  <si>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</si>
  <si>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</si>
  <si>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</si>
  <si>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</si>
  <si>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</si>
  <si>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</si>
  <si>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</si>
  <si>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</si>
  <si>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</si>
  <si>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</si>
  <si>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</si>
  <si>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</si>
  <si>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</si>
  <si>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</si>
  <si>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</si>
  <si>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</si>
  <si>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</si>
  <si>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</si>
  <si>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</si>
  <si>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</si>
  <si>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</si>
  <si>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</si>
  <si>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</si>
  <si>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</si>
  <si>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</si>
  <si>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</si>
  <si>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</si>
  <si>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</si>
  <si>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</si>
  <si>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</si>
  <si>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</si>
  <si>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</si>
  <si>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</si>
  <si>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</si>
  <si>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</si>
  <si>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</si>
  <si>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</si>
  <si>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</si>
  <si>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</si>
  <si>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</si>
  <si>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</si>
  <si>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</si>
  <si>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</si>
  <si>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</si>
  <si>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</si>
  <si>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</si>
  <si>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</si>
  <si>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</si>
  <si>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</si>
  <si>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</si>
  <si>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</si>
  <si>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</si>
  <si>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</si>
  <si>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</si>
  <si>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</si>
  <si>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</si>
  <si>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</si>
  <si>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</si>
  <si>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</si>
  <si>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</si>
  <si>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</si>
  <si>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</si>
  <si>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</si>
  <si>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</si>
  <si>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</si>
  <si>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</si>
  <si>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</si>
  <si>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</si>
  <si>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</si>
  <si>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</si>
  <si>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</si>
  <si>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</si>
  <si>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</si>
  <si>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</si>
  <si>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</si>
  <si>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</si>
  <si>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</si>
  <si>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</si>
  <si>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</si>
  <si>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</si>
  <si>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</si>
  <si>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</si>
  <si>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</si>
  <si>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</si>
  <si>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</si>
  <si>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</si>
  <si>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</si>
  <si>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</si>
  <si>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</si>
  <si>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</si>
  <si>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</si>
  <si>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</si>
  <si>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</si>
  <si>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</si>
  <si>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</si>
  <si>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</si>
  <si>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</si>
  <si>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</si>
  <si>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</si>
  <si>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</si>
  <si>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</si>
  <si>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</si>
  <si>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</si>
  <si>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</si>
  <si>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</si>
  <si>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</si>
  <si>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</si>
  <si>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</si>
  <si>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</si>
  <si>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</si>
  <si>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</si>
  <si>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</si>
  <si>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</si>
  <si>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</si>
  <si>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</si>
  <si>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</si>
  <si>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</si>
  <si>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</si>
  <si>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</si>
  <si>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</si>
  <si>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</si>
  <si>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</si>
  <si>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</si>
  <si>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</si>
  <si>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</si>
  <si>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</si>
  <si>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</si>
  <si>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</si>
  <si>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</si>
  <si>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</si>
  <si>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</si>
  <si>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</si>
  <si>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</si>
  <si>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</si>
  <si>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</si>
  <si>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</si>
  <si>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</si>
  <si>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</si>
  <si>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</si>
  <si>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</si>
  <si>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</si>
  <si>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</si>
  <si>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</si>
  <si>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</si>
  <si>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</si>
  <si>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</si>
  <si>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</si>
  <si>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</si>
  <si>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</si>
  <si>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</si>
  <si>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</si>
  <si>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</si>
  <si>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</si>
  <si>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</si>
  <si>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</si>
  <si>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</si>
  <si>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</si>
  <si>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</si>
  <si>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</si>
  <si>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</si>
  <si>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</si>
  <si>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</si>
  <si>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</si>
  <si>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</si>
  <si>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</si>
  <si>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</si>
  <si>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</si>
  <si>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</si>
  <si>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</si>
  <si>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</si>
  <si>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</si>
  <si>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</si>
  <si>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</si>
  <si>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</si>
  <si>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</si>
  <si>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</si>
  <si>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</si>
  <si>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</si>
  <si>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</si>
  <si>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</si>
  <si>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</si>
  <si>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</si>
  <si>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</si>
  <si>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</si>
  <si>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</si>
  <si>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</si>
  <si>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</si>
  <si>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</si>
  <si>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</si>
  <si>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</si>
  <si>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</si>
  <si>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</si>
  <si>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</si>
  <si>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</si>
  <si>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</si>
  <si>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</si>
  <si>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</si>
  <si>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</si>
  <si>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</si>
  <si>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</si>
  <si>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</si>
  <si>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</si>
  <si>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</si>
  <si>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</si>
  <si>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</si>
  <si>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</si>
  <si>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</si>
  <si>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</si>
  <si>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</si>
  <si>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</si>
  <si>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</si>
  <si>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</si>
  <si>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</si>
  <si>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</si>
  <si>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</si>
  <si>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</si>
  <si>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</si>
  <si>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</si>
  <si>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</si>
  <si>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</si>
  <si>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</si>
  <si>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</si>
  <si>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</si>
  <si>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</si>
  <si>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</si>
  <si>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</si>
  <si>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</si>
  <si>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</si>
  <si>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</si>
  <si>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</si>
  <si>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</si>
  <si>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</si>
  <si>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</si>
  <si>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</si>
  <si>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</si>
  <si>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</si>
  <si>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</si>
  <si>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</si>
  <si>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</si>
  <si>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</si>
  <si>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</si>
  <si>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</si>
  <si>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</si>
  <si>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</si>
  <si>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</si>
  <si>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</si>
  <si>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</si>
  <si>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</si>
  <si>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</si>
  <si>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</si>
  <si>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</si>
  <si>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</si>
  <si>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</si>
  <si>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</si>
  <si>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</si>
  <si>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</si>
  <si>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</si>
  <si>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</si>
  <si>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</si>
  <si>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</si>
  <si>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</si>
  <si>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</si>
  <si>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</si>
  <si>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</si>
  <si>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</si>
  <si>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</si>
  <si>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</si>
  <si>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</si>
  <si>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</si>
  <si>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</si>
  <si>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</si>
  <si>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</si>
  <si>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</si>
  <si>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</si>
  <si>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</si>
  <si>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</si>
  <si>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</si>
  <si>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</si>
  <si>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</si>
  <si>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</si>
  <si>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</si>
  <si>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</si>
  <si>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</si>
  <si>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</si>
  <si>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</si>
  <si>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</si>
  <si>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</si>
  <si>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</si>
  <si>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</si>
  <si>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</si>
  <si>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</si>
  <si>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</si>
  <si>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</si>
  <si>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</si>
  <si>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</si>
  <si>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</si>
  <si>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</si>
  <si>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</si>
  <si>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</si>
  <si>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</si>
  <si>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</si>
  <si>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</si>
  <si>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</si>
  <si>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</si>
  <si>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</si>
  <si>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</si>
  <si>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</si>
  <si>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</si>
  <si>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</si>
  <si>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</si>
  <si>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</si>
  <si>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</si>
  <si>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</si>
  <si>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</si>
  <si>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</si>
  <si>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</si>
  <si>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</si>
  <si>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</si>
  <si>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</si>
  <si>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</si>
  <si>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</si>
  <si>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</si>
  <si>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</si>
  <si>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</si>
  <si>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</si>
  <si>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</si>
  <si>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</si>
  <si>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</si>
  <si>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</si>
  <si>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</si>
  <si>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</si>
  <si>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</si>
  <si>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</si>
  <si>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</si>
  <si>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</si>
  <si>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</si>
  <si>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</si>
  <si>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</si>
  <si>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</si>
  <si>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</si>
  <si>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</si>
  <si>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</si>
  <si>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</si>
  <si>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</si>
  <si>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</si>
  <si>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</si>
  <si>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</si>
  <si>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</si>
  <si>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</si>
  <si>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</si>
  <si>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</si>
  <si>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</si>
  <si>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</si>
  <si>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</si>
  <si>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</si>
  <si>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</si>
  <si>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</si>
  <si>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</si>
  <si>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</si>
  <si>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</si>
  <si>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</si>
  <si>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</si>
  <si>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</si>
  <si>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</si>
  <si>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</si>
  <si>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</si>
  <si>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</si>
  <si>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</si>
  <si>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</si>
  <si>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</si>
  <si>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</si>
  <si>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</si>
  <si>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</si>
  <si>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</si>
  <si>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</si>
  <si>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</si>
  <si>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</si>
  <si>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</si>
  <si>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</si>
  <si>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</si>
  <si>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</si>
  <si>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</si>
  <si>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</si>
  <si>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</si>
  <si>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</si>
  <si>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</si>
  <si>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</si>
  <si>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</si>
  <si>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</si>
  <si>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</si>
  <si>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</si>
  <si>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</si>
  <si>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</si>
  <si>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</si>
  <si>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</si>
  <si>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</si>
  <si>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</si>
  <si>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</si>
  <si>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</si>
  <si>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</si>
  <si>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</si>
  <si>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</si>
  <si>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</si>
  <si>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</si>
  <si>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</si>
  <si>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</si>
  <si>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</si>
  <si>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</si>
  <si>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</si>
  <si>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</si>
  <si>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</si>
  <si>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</si>
  <si>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</si>
  <si>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</si>
  <si>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</si>
  <si>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</si>
  <si>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</si>
  <si>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</si>
  <si>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</si>
  <si>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</si>
  <si>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</si>
  <si>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</si>
  <si>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</si>
  <si>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</si>
  <si>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</si>
  <si>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</si>
  <si>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</si>
  <si>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</si>
  <si>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</si>
  <si>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</si>
  <si>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</si>
  <si>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</si>
  <si>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</si>
  <si>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</si>
  <si>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</si>
  <si>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</si>
  <si>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</si>
  <si>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</si>
  <si>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</si>
  <si>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</si>
  <si>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</si>
  <si>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</si>
  <si>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</si>
  <si>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</si>
  <si>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</si>
  <si>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</si>
  <si>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</si>
  <si>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</si>
  <si>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</si>
  <si>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</si>
  <si>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</si>
  <si>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</si>
  <si>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</si>
  <si>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</si>
  <si>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</si>
  <si>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</si>
  <si>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</si>
  <si>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</si>
  <si>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</si>
  <si>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</si>
  <si>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</si>
  <si>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</si>
  <si>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</si>
  <si>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</si>
  <si>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</si>
  <si>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</si>
  <si>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</si>
  <si>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</si>
  <si>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</si>
  <si>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</si>
  <si>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</si>
  <si>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</si>
  <si>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</si>
  <si>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</si>
  <si>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</si>
  <si>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</si>
  <si>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</si>
  <si>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</si>
  <si>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</si>
  <si>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</si>
  <si>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</si>
  <si>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</si>
  <si>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</si>
  <si>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</si>
  <si>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</si>
  <si>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</si>
  <si>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</si>
  <si>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</si>
  <si>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</si>
  <si>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</si>
  <si>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</si>
  <si>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</si>
  <si>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</si>
  <si>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</si>
  <si>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</si>
  <si>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</si>
  <si>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</si>
  <si>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</si>
  <si>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</si>
  <si>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</si>
  <si>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</si>
  <si>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</si>
  <si>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</si>
  <si>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</si>
  <si>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</si>
  <si>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</si>
  <si>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</si>
  <si>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</si>
  <si>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</si>
  <si>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</si>
  <si>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</si>
  <si>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</si>
  <si>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</si>
  <si>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</si>
  <si>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</si>
  <si>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</si>
  <si>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</si>
  <si>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</si>
  <si>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</si>
  <si>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</si>
  <si>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</si>
  <si>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</si>
  <si>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</si>
  <si>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</si>
  <si>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</si>
  <si>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</si>
  <si>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</si>
  <si>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</si>
  <si>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</si>
  <si>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</si>
  <si>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</si>
  <si>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</si>
  <si>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</si>
  <si>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</si>
  <si>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</si>
  <si>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</si>
  <si>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</si>
  <si>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</si>
  <si>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</si>
  <si>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</si>
  <si>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</si>
  <si>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</si>
  <si>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</si>
  <si>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</si>
  <si>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</si>
  <si>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</si>
  <si>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</si>
  <si>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</si>
  <si>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</si>
  <si>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</si>
  <si>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</si>
  <si>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</si>
  <si>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</si>
  <si>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</si>
  <si>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</si>
  <si>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</si>
  <si>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</si>
  <si>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</si>
  <si>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</si>
  <si>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</si>
  <si>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</si>
  <si>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</si>
  <si>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</si>
  <si>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</si>
  <si>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</si>
  <si>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</si>
  <si>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</si>
  <si>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</si>
  <si>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</si>
  <si>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</si>
  <si>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</si>
  <si>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</si>
  <si>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</si>
  <si>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</si>
  <si>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</si>
  <si>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</si>
  <si>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</si>
  <si>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</si>
  <si>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</si>
  <si>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</si>
  <si>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</si>
  <si>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</si>
  <si>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</si>
  <si>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</si>
  <si>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</si>
  <si>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</si>
  <si>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</si>
  <si>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</si>
  <si>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</si>
  <si>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</si>
  <si>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</si>
  <si>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</si>
  <si>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</si>
  <si>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</si>
  <si>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</si>
  <si>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</si>
  <si>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</si>
  <si>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</si>
  <si>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</si>
  <si>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</si>
  <si>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</si>
  <si>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</si>
  <si>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</si>
  <si>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</si>
  <si>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</si>
  <si>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</si>
  <si>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</si>
  <si>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</si>
  <si>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</si>
  <si>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</si>
  <si>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</si>
  <si>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</si>
  <si>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</si>
  <si>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</si>
  <si>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</si>
  <si>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</si>
  <si>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</si>
  <si>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</si>
  <si>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</si>
  <si>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</si>
  <si>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</si>
  <si>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</si>
  <si>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</si>
  <si>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</si>
  <si>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</si>
  <si>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</si>
  <si>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</si>
  <si>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</si>
  <si>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</si>
  <si>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</si>
  <si>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</si>
  <si>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</si>
  <si>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</si>
  <si>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</si>
  <si>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</si>
  <si>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</si>
  <si>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</si>
  <si>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</si>
  <si>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</si>
  <si>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</si>
  <si>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</si>
  <si>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</si>
  <si>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</si>
  <si>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</si>
  <si>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</si>
  <si>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</si>
  <si>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</si>
  <si>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</si>
  <si>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</si>
  <si>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</si>
  <si>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</si>
  <si>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</si>
  <si>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</si>
  <si>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</si>
  <si>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</si>
  <si>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</si>
  <si>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</si>
  <si>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</si>
  <si>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</si>
  <si>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</si>
  <si>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</si>
  <si>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</si>
  <si>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</si>
  <si>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</si>
  <si>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</si>
  <si>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</si>
  <si>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</si>
  <si>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</si>
  <si>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</si>
  <si>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</si>
  <si>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</si>
  <si>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</si>
  <si>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</si>
  <si>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</si>
  <si>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</si>
  <si>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</si>
  <si>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</si>
  <si>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</si>
  <si>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</si>
  <si>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</si>
  <si>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</si>
  <si>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</si>
  <si>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</si>
  <si>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</si>
  <si>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</si>
  <si>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</si>
  <si>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</si>
  <si>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</si>
  <si>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</si>
  <si>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</si>
  <si>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</si>
  <si>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</si>
  <si>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</si>
  <si>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</si>
  <si>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</si>
  <si>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</si>
  <si>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</si>
  <si>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</si>
  <si>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</si>
  <si>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</si>
  <si>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</si>
  <si>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</si>
  <si>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</si>
  <si>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</si>
  <si>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</si>
  <si>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</si>
  <si>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</si>
  <si>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</si>
  <si>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</si>
  <si>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</si>
  <si>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</si>
  <si>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</si>
  <si>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</si>
  <si>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</si>
  <si>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</si>
  <si>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</si>
  <si>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</si>
  <si>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</si>
  <si>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</si>
  <si>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</si>
  <si>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</si>
  <si>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</si>
  <si>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</si>
  <si>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</si>
  <si>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</si>
  <si>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</si>
  <si>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</si>
  <si>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</si>
  <si>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</si>
  <si>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</si>
  <si>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</si>
  <si>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</si>
  <si>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</si>
  <si>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</si>
  <si>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</si>
  <si>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</si>
  <si>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</si>
  <si>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</si>
  <si>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</si>
  <si>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</si>
  <si>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</si>
  <si>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</si>
  <si>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</si>
  <si>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</si>
  <si>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</si>
  <si>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</si>
  <si>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</si>
  <si>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</si>
  <si>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</si>
  <si>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</si>
  <si>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</si>
  <si>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</si>
  <si>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</si>
  <si>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</si>
  <si>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</si>
  <si>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</si>
  <si>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</si>
  <si>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</si>
  <si>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</si>
  <si>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</si>
  <si>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</si>
  <si>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</si>
  <si>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</si>
  <si>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</si>
  <si>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</si>
  <si>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</si>
  <si>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</si>
  <si>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</si>
  <si>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</si>
  <si>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</si>
  <si>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</si>
  <si>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</si>
  <si>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</si>
  <si>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</si>
  <si>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</si>
  <si>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</si>
  <si>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</si>
  <si>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</si>
  <si>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</si>
  <si>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</si>
  <si>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</si>
  <si>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</si>
  <si>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</si>
  <si>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</si>
  <si>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</si>
  <si>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</si>
  <si>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</si>
  <si>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</si>
  <si>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</si>
  <si>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</si>
  <si>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</si>
  <si>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</si>
  <si>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</si>
  <si>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</si>
  <si>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</si>
  <si>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</si>
  <si>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</si>
  <si>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</si>
  <si>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</si>
  <si>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</si>
  <si>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</si>
  <si>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</si>
  <si>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</si>
  <si>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</si>
  <si>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</si>
  <si>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</si>
  <si>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</si>
  <si>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</si>
  <si>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</si>
  <si>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</si>
  <si>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</si>
  <si>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</si>
  <si>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</si>
  <si>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</si>
  <si>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</si>
  <si>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</si>
  <si>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</si>
  <si>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</si>
  <si>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</si>
  <si>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</si>
  <si>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</si>
  <si>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</si>
  <si>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</si>
  <si>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</si>
  <si>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</si>
  <si>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</si>
  <si>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</si>
  <si>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</si>
  <si>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</si>
  <si>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</si>
  <si>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</si>
  <si>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</si>
  <si>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</si>
  <si>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</si>
  <si>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</si>
  <si>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</si>
  <si>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</si>
  <si>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</si>
  <si>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</si>
  <si>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</si>
  <si>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</si>
  <si>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</si>
  <si>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</si>
  <si>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</si>
  <si>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</si>
  <si>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</si>
  <si>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</si>
  <si>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</si>
  <si>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</si>
  <si>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</si>
  <si>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</si>
  <si>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</si>
  <si>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</si>
  <si>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</si>
  <si>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</si>
  <si>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</si>
  <si>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</si>
  <si>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</si>
  <si>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</si>
  <si>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</si>
  <si>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</si>
  <si>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</si>
  <si>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</si>
  <si>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</si>
  <si>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</si>
  <si>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</si>
  <si>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</si>
  <si>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</si>
  <si>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</si>
  <si>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</si>
  <si>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</si>
  <si>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</si>
  <si>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</si>
  <si>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</si>
  <si>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</si>
  <si>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</si>
  <si>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</si>
  <si>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</si>
  <si>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</si>
  <si>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</si>
  <si>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</si>
  <si>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</si>
  <si>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</si>
  <si>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</si>
  <si>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</si>
  <si>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</si>
  <si>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</si>
  <si>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</si>
  <si>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</si>
  <si>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</si>
  <si>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</si>
  <si>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</si>
  <si>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</si>
  <si>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</si>
  <si>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</si>
  <si>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</si>
  <si>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</si>
  <si>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</si>
  <si>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</si>
  <si>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</si>
  <si>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</si>
  <si>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</si>
  <si>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</si>
  <si>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</si>
  <si>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</si>
  <si>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</si>
  <si>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</si>
  <si>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</si>
  <si>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</si>
  <si>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</si>
  <si>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</si>
  <si>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</si>
  <si>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</si>
  <si>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</si>
  <si>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</si>
  <si>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</si>
  <si>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</si>
  <si>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</si>
  <si>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</si>
  <si>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</si>
  <si>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</si>
  <si>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</si>
  <si>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</si>
  <si>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</si>
  <si>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</si>
  <si>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</si>
  <si>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</si>
  <si>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</si>
  <si>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</si>
  <si>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</si>
  <si>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</si>
  <si>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</si>
  <si>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</si>
  <si>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</si>
  <si>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</si>
  <si>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</si>
  <si>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</si>
  <si>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</si>
  <si>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</si>
  <si>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</si>
  <si>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</si>
  <si>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</si>
  <si>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</si>
  <si>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</si>
  <si>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</si>
  <si>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</si>
  <si>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</si>
  <si>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</si>
  <si>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</si>
  <si>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</si>
  <si>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</si>
  <si>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</si>
  <si>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</si>
  <si>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</si>
  <si>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</si>
  <si>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</si>
  <si>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</si>
  <si>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</si>
  <si>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</si>
  <si>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</si>
  <si>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</si>
  <si>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</si>
  <si>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</si>
  <si>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</si>
  <si>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</si>
  <si>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</si>
  <si>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</si>
  <si>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</si>
  <si>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</si>
  <si>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</si>
  <si>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</si>
  <si>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</si>
  <si>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</si>
  <si>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</si>
  <si>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</si>
  <si>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</si>
  <si>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</si>
  <si>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</si>
  <si>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</si>
  <si>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</si>
  <si>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</si>
  <si>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</si>
  <si>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</si>
  <si>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</si>
  <si>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</si>
  <si>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</si>
  <si>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</si>
  <si>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</si>
  <si>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</si>
  <si>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</si>
  <si>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</si>
  <si>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</si>
  <si>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</si>
  <si>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</si>
  <si>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</si>
  <si>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</si>
  <si>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</si>
  <si>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</si>
  <si>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</si>
  <si>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</si>
  <si>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</si>
  <si>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</si>
  <si>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</si>
  <si>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</si>
  <si>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</si>
  <si>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</si>
  <si>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</si>
  <si>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</si>
  <si>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</si>
  <si>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</si>
  <si>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</si>
  <si>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</si>
  <si>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</si>
  <si>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</si>
  <si>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</si>
  <si>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</si>
  <si>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</si>
  <si>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</si>
  <si>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</si>
  <si>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</si>
  <si>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</si>
  <si>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</si>
  <si>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</si>
  <si>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</si>
  <si>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</si>
  <si>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</si>
  <si>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</si>
  <si>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</si>
  <si>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</si>
  <si>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</si>
  <si>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</si>
  <si>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</si>
  <si>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</si>
  <si>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</si>
  <si>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</si>
  <si>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</si>
  <si>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</si>
  <si>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</si>
  <si>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</si>
  <si>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</si>
  <si>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</si>
  <si>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</si>
  <si>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</si>
  <si>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</si>
  <si>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</si>
  <si>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</si>
  <si>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</si>
  <si>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</si>
  <si>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</si>
  <si>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</si>
  <si>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</si>
  <si>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</si>
  <si>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</si>
  <si>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</si>
  <si>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</si>
  <si>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</si>
  <si>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</si>
  <si>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</si>
  <si>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</si>
  <si>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</si>
  <si>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</si>
  <si>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</si>
  <si>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</si>
  <si>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</si>
  <si>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</si>
  <si>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</si>
  <si>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</si>
  <si>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</si>
  <si>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</si>
  <si>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</si>
  <si>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</si>
  <si>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</si>
  <si>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</si>
  <si>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</si>
  <si>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</si>
  <si>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</si>
  <si>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</si>
  <si>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</si>
  <si>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</si>
  <si>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</si>
  <si>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</si>
  <si>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</si>
  <si>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</si>
  <si>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</si>
  <si>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</si>
  <si>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</si>
  <si>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</si>
  <si>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</si>
  <si>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</si>
  <si>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</si>
  <si>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</si>
  <si>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</si>
  <si>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</si>
  <si>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</si>
  <si>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</si>
  <si>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</si>
  <si>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</si>
  <si>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</si>
  <si>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</si>
  <si>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</si>
  <si>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</si>
  <si>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</si>
  <si>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</si>
  <si>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</si>
  <si>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</si>
  <si>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</si>
  <si>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</si>
  <si>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</si>
  <si>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</si>
  <si>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</si>
  <si>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</si>
  <si>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</si>
  <si>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</si>
  <si>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</si>
  <si>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</si>
  <si>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</si>
  <si>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</si>
  <si>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</si>
  <si>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</si>
  <si>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</si>
  <si>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</si>
  <si>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</si>
  <si>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</si>
  <si>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</si>
  <si>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</si>
  <si>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</si>
  <si>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</si>
  <si>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</si>
  <si>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</si>
  <si>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</si>
  <si>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</si>
  <si>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</si>
  <si>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</si>
  <si>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</si>
  <si>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</si>
  <si>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</si>
  <si>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</si>
  <si>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</si>
  <si>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</si>
  <si>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</si>
  <si>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</si>
  <si>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</si>
  <si>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</si>
  <si>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</si>
  <si>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</si>
  <si>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</si>
  <si>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</si>
  <si>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</si>
  <si>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</si>
  <si>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</si>
  <si>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</si>
  <si>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</si>
  <si>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</si>
  <si>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</si>
  <si>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</si>
  <si>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</si>
  <si>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</si>
  <si>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</si>
  <si>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</si>
  <si>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</si>
  <si>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</si>
  <si>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</si>
  <si>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</si>
  <si>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</si>
  <si>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</si>
  <si>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</si>
  <si>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</si>
  <si>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</si>
  <si>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</si>
  <si>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</si>
  <si>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</si>
  <si>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</si>
  <si>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</si>
  <si>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</si>
  <si>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</si>
  <si>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</si>
  <si>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</si>
  <si>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</si>
  <si>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</si>
  <si>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</si>
  <si>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</si>
  <si>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</si>
  <si>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</si>
  <si>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</si>
  <si>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</si>
  <si>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</si>
  <si>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</si>
  <si>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</si>
  <si>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</si>
  <si>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</si>
  <si>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</si>
  <si>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</si>
  <si>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</si>
  <si>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</si>
  <si>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</si>
  <si>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</si>
  <si>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</si>
  <si>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</si>
  <si>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</si>
  <si>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</si>
  <si>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</si>
  <si>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</si>
  <si>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</si>
  <si>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</si>
  <si>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</si>
  <si>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</si>
  <si>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</si>
  <si>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</si>
  <si>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</si>
  <si>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</si>
  <si>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</si>
  <si>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</si>
  <si>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</si>
  <si>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</si>
  <si>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</si>
  <si>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</si>
  <si>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</si>
  <si>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</si>
  <si>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</si>
  <si>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</si>
  <si>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</si>
  <si>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</si>
  <si>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</si>
  <si>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</si>
  <si>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</si>
  <si>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</si>
  <si>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</si>
  <si>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</si>
  <si>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</si>
  <si>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</si>
  <si>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</si>
  <si>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</si>
  <si>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</si>
  <si>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</si>
  <si>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</si>
  <si>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</si>
  <si>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</si>
  <si>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</si>
  <si>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</si>
  <si>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</si>
  <si>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</si>
  <si>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</si>
  <si>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</si>
  <si>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</si>
  <si>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</si>
  <si>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</si>
  <si>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</si>
  <si>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</si>
  <si>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</si>
  <si>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</si>
  <si>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</si>
  <si>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</si>
  <si>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</si>
  <si>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</si>
  <si>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</si>
  <si>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</si>
  <si>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</si>
  <si>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</si>
  <si>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</si>
  <si>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</si>
  <si>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</si>
  <si>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</si>
  <si>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</si>
  <si>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</si>
  <si>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</si>
  <si>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</si>
  <si>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</si>
  <si>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</si>
  <si>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</si>
  <si>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</si>
  <si>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</si>
  <si>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</si>
  <si>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</si>
  <si>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</si>
  <si>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</si>
  <si>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</si>
  <si>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</si>
  <si>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</si>
  <si>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</si>
  <si>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</si>
  <si>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</si>
  <si>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</si>
  <si>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</si>
  <si>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</si>
  <si>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</si>
  <si>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</si>
  <si>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</si>
  <si>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</si>
  <si>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</si>
  <si>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</si>
  <si>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</si>
  <si>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</si>
  <si>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</si>
  <si>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</si>
  <si>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</si>
  <si>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</si>
  <si>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</si>
  <si>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</si>
  <si>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</si>
  <si>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</si>
  <si>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</si>
  <si>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</si>
  <si>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</si>
  <si>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</si>
  <si>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</si>
  <si>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</si>
  <si>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</si>
  <si>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</si>
  <si>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</si>
  <si>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</si>
  <si>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</si>
  <si>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</si>
  <si>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</si>
  <si>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</si>
  <si>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</si>
  <si>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</si>
  <si>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</si>
  <si>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</si>
  <si>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</si>
  <si>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</si>
  <si>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</si>
  <si>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</si>
  <si>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</si>
  <si>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</si>
  <si>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</si>
  <si>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</si>
  <si>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</si>
  <si>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</si>
  <si>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</si>
  <si>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</si>
  <si>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</si>
  <si>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</si>
  <si>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</si>
  <si>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</si>
  <si>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</si>
  <si>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</si>
  <si>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</si>
  <si>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</si>
  <si>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</si>
  <si>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</si>
  <si>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</si>
  <si>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</si>
  <si>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</si>
  <si>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</si>
  <si>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</si>
  <si>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</si>
  <si>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</si>
  <si>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</si>
  <si>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</si>
  <si>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</si>
  <si>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</si>
  <si>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</si>
  <si>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</si>
  <si>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</si>
  <si>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</si>
  <si>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</si>
  <si>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</si>
  <si>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</si>
  <si>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</si>
  <si>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</si>
  <si>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</si>
  <si>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</si>
  <si>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</si>
  <si>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</si>
  <si>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</si>
  <si>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</si>
  <si>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</si>
  <si>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</si>
  <si>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</si>
  <si>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</si>
  <si>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</si>
  <si>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</si>
  <si>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</si>
  <si>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</si>
  <si>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</si>
  <si>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</si>
  <si>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</si>
  <si>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</si>
  <si>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</si>
  <si>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</si>
  <si>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</si>
  <si>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</si>
  <si>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</si>
  <si>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</si>
  <si>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</si>
  <si>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</si>
  <si>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</si>
  <si>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</si>
  <si>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</si>
  <si>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</si>
  <si>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</si>
  <si>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</si>
  <si>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</si>
  <si>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</si>
  <si>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</si>
  <si>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</si>
  <si>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</si>
  <si>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</si>
  <si>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</si>
  <si>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</si>
  <si>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</si>
  <si>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</si>
  <si>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</si>
  <si>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</si>
  <si>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</si>
  <si>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</si>
  <si>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</si>
  <si>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</si>
  <si>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</si>
  <si>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</si>
  <si>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</si>
  <si>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</si>
  <si>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</si>
  <si>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</si>
  <si>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</si>
  <si>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</si>
  <si>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</si>
  <si>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</si>
  <si>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</si>
  <si>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</si>
  <si>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</si>
  <si>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</si>
  <si>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</si>
  <si>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</si>
  <si>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</si>
  <si>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</si>
  <si>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</si>
  <si>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</si>
  <si>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</si>
  <si>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</si>
  <si>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</si>
  <si>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</si>
  <si>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</si>
  <si>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</si>
  <si>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</si>
  <si>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</si>
  <si>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</si>
  <si>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</si>
  <si>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</si>
  <si>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</si>
  <si>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</si>
  <si>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</si>
  <si>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</si>
  <si>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</si>
  <si>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</si>
  <si>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</si>
  <si>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</si>
  <si>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</si>
  <si>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</si>
  <si>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</si>
  <si>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</si>
  <si>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</si>
  <si>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</si>
  <si>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</si>
  <si>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</si>
  <si>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</si>
  <si>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</si>
  <si>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</si>
  <si>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</si>
  <si>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</si>
  <si>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</si>
  <si>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</si>
  <si>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</si>
  <si>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</si>
  <si>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</si>
  <si>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</si>
  <si>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</si>
  <si>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</si>
  <si>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</si>
  <si>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</si>
  <si>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</si>
  <si>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</si>
  <si>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</si>
  <si>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</si>
  <si>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</si>
  <si>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</si>
  <si>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</si>
  <si>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</si>
  <si>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</si>
  <si>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</si>
  <si>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</si>
  <si>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</si>
  <si>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</si>
  <si>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</si>
  <si>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</si>
  <si>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</si>
  <si>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</si>
  <si>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</si>
  <si>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</si>
  <si>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</si>
  <si>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</si>
  <si>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</si>
  <si>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</si>
  <si>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</si>
  <si>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</si>
  <si>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</si>
  <si>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</si>
  <si>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</si>
  <si>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</si>
  <si>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</si>
  <si>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</si>
  <si>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</si>
  <si>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</si>
  <si>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</si>
  <si>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</si>
  <si>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</si>
  <si>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</si>
  <si>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</si>
  <si>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</si>
  <si>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</si>
  <si>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</si>
  <si>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</si>
  <si>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</si>
  <si>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</si>
  <si>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</si>
  <si>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</si>
  <si>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</si>
  <si>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</si>
  <si>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</si>
  <si>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</si>
  <si>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</si>
  <si>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</si>
  <si>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</si>
  <si>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</si>
  <si>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</si>
  <si>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</si>
  <si>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</si>
  <si>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</si>
  <si>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</si>
  <si>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</si>
  <si>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</si>
  <si>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</si>
  <si>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</si>
  <si>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</si>
  <si>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</si>
  <si>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</si>
  <si>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</si>
  <si>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</si>
  <si>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</si>
  <si>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</si>
  <si>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</si>
  <si>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</si>
  <si>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</si>
  <si>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</si>
  <si>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</si>
  <si>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</si>
  <si>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</si>
  <si>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</si>
  <si>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</si>
  <si>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</si>
  <si>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</si>
  <si>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</si>
  <si>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</si>
  <si>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</si>
  <si>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</si>
  <si>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</si>
  <si>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</si>
  <si>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</si>
  <si>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</si>
  <si>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</si>
  <si>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</si>
  <si>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</si>
  <si>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</si>
  <si>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</si>
  <si>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</si>
  <si>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</si>
  <si>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</si>
  <si>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</si>
  <si>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</si>
  <si>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</si>
  <si>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</si>
  <si>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</si>
  <si>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</si>
  <si>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</si>
  <si>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</si>
  <si>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</si>
  <si>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</si>
  <si>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</si>
  <si>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</si>
  <si>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</si>
  <si>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</si>
  <si>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</si>
  <si>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</si>
  <si>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</si>
  <si>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</si>
  <si>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</si>
  <si>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</si>
  <si>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</si>
  <si>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</si>
  <si>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</si>
  <si>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</si>
  <si>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</si>
  <si>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</si>
  <si>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</si>
  <si>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</si>
  <si>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</si>
  <si>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</si>
  <si>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</si>
  <si>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</si>
  <si>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</si>
  <si>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</si>
  <si>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</si>
  <si>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</si>
  <si>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</si>
  <si>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</si>
  <si>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</si>
  <si>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</si>
  <si>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</si>
  <si>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</si>
  <si>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</si>
  <si>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</si>
  <si>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</si>
  <si>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</si>
  <si>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</si>
  <si>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</si>
  <si>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</si>
  <si>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</si>
  <si>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</si>
  <si>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</si>
  <si>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</si>
  <si>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</si>
  <si>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</si>
  <si>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</si>
  <si>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</si>
  <si>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</si>
  <si>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</si>
  <si>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</si>
  <si>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</si>
  <si>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</si>
  <si>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</si>
  <si>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</si>
  <si>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</si>
  <si>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</si>
  <si>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</si>
  <si>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</si>
  <si>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</si>
  <si>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</si>
  <si>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</si>
  <si>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</si>
  <si>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</si>
  <si>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</si>
  <si>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</si>
  <si>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</si>
  <si>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</si>
  <si>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</si>
  <si>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</si>
  <si>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</si>
  <si>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</si>
  <si>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</si>
  <si>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</si>
  <si>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</si>
  <si>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</si>
  <si>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</si>
  <si>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</si>
  <si>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</si>
  <si>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</si>
  <si>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</si>
  <si>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</si>
  <si>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</si>
  <si>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</si>
  <si>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</si>
  <si>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</si>
  <si>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</si>
  <si>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</si>
  <si>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</si>
  <si>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</si>
  <si>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</si>
  <si>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</si>
  <si>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</si>
  <si>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</si>
  <si>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</si>
  <si>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</si>
  <si>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</si>
  <si>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</si>
  <si>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</si>
  <si>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</si>
  <si>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</si>
  <si>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</si>
  <si>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</si>
  <si>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</si>
  <si>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</si>
  <si>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</si>
  <si>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</si>
  <si>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</si>
  <si>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</si>
  <si>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</si>
  <si>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</si>
  <si>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</si>
  <si>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</si>
  <si>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</si>
  <si>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</si>
  <si>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</si>
  <si>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</si>
  <si>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</si>
  <si>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</si>
  <si>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</si>
  <si>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</si>
  <si>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</si>
  <si>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</si>
  <si>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</si>
  <si>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</si>
  <si>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</si>
  <si>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</si>
  <si>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</si>
  <si>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</si>
  <si>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</si>
  <si>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</si>
  <si>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</si>
  <si>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</si>
  <si>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</si>
  <si>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</si>
  <si>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</si>
  <si>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</si>
  <si>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</si>
  <si>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</si>
  <si>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</si>
  <si>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</si>
  <si>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</si>
  <si>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</si>
  <si>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</si>
  <si>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</si>
  <si>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</si>
  <si>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</si>
  <si>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</si>
  <si>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</si>
  <si>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</si>
  <si>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</si>
  <si>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</si>
  <si>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</si>
  <si>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</si>
  <si>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</si>
  <si>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</si>
  <si>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</si>
  <si>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</si>
  <si>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</si>
  <si>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</si>
  <si>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</si>
  <si>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</si>
  <si>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</si>
  <si>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</si>
  <si>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</si>
  <si>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</si>
  <si>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</si>
  <si>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</si>
  <si>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</si>
  <si>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</si>
  <si>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</si>
  <si>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</si>
  <si>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</si>
  <si>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</si>
  <si>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</si>
  <si>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</si>
  <si>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</si>
  <si>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</si>
  <si>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</si>
  <si>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</si>
  <si>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</si>
  <si>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</si>
  <si>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</si>
  <si>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</si>
  <si>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</si>
  <si>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</si>
  <si>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</si>
  <si>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</si>
  <si>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</si>
  <si>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</si>
  <si>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</si>
  <si>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</si>
  <si>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</si>
  <si>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</si>
  <si>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</si>
  <si>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</si>
  <si>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</si>
  <si>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</si>
  <si>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</si>
  <si>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</si>
  <si>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</si>
  <si>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</si>
  <si>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</si>
  <si>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</si>
  <si>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</si>
  <si>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</si>
  <si>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</si>
  <si>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</si>
  <si>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</si>
  <si>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</si>
  <si>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</si>
  <si>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</si>
  <si>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</si>
  <si>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</si>
  <si>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</si>
  <si>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</si>
  <si>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</si>
  <si>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</si>
  <si>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</si>
  <si>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</si>
  <si>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</si>
  <si>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</si>
  <si>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</si>
  <si>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</si>
  <si>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</si>
  <si>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</si>
  <si>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</si>
  <si>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</si>
  <si>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</si>
  <si>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</si>
  <si>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</si>
  <si>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</si>
  <si>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</si>
  <si>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</si>
  <si>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</si>
  <si>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</si>
  <si>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</si>
  <si>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</si>
  <si>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</si>
  <si>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</si>
  <si>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</si>
  <si>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</si>
  <si>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</si>
  <si>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</si>
  <si>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</si>
  <si>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</si>
  <si>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</si>
  <si>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</si>
  <si>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</si>
  <si>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</si>
  <si>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</si>
  <si>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</si>
  <si>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</si>
  <si>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</si>
  <si>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</si>
  <si>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</si>
  <si>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</si>
  <si>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</si>
  <si>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</si>
  <si>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</si>
  <si>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</si>
  <si>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</si>
  <si>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</si>
  <si>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</si>
  <si>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</si>
  <si>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</si>
  <si>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</si>
  <si>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</si>
  <si>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</si>
  <si>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</si>
  <si>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</si>
  <si>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</si>
  <si>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</si>
  <si>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</si>
  <si>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</si>
  <si>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</si>
  <si>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</si>
  <si>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</si>
  <si>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</si>
  <si>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</si>
  <si>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</si>
  <si>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</si>
  <si>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</si>
  <si>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</si>
  <si>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</si>
  <si>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</si>
  <si>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</si>
  <si>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</si>
  <si>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</si>
  <si>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</si>
  <si>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</si>
  <si>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</si>
  <si>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</si>
  <si>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</si>
  <si>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</si>
  <si>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</si>
  <si>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</si>
  <si>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</si>
  <si>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</si>
  <si>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</si>
  <si>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</si>
  <si>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</si>
  <si>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</si>
  <si>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</si>
  <si>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</si>
  <si>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</si>
  <si>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</si>
  <si>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</si>
  <si>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</si>
  <si>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</si>
  <si>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</si>
  <si>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</si>
  <si>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</si>
  <si>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</si>
  <si>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</si>
  <si>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</si>
  <si>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</si>
  <si>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</si>
  <si>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</si>
  <si>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</si>
  <si>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</si>
  <si>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</si>
  <si>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</si>
  <si>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</si>
  <si>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</si>
  <si>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</si>
  <si>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</si>
  <si>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</si>
  <si>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</si>
  <si>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</si>
  <si>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</si>
  <si>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</si>
  <si>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</si>
  <si>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</si>
  <si>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</si>
  <si>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</si>
  <si>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</si>
  <si>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</si>
  <si>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</si>
  <si>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</si>
  <si>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</si>
  <si>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</si>
  <si>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</si>
  <si>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</si>
  <si>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</si>
  <si>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</si>
  <si>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</si>
  <si>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</si>
  <si>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</si>
  <si>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</si>
  <si>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</si>
  <si>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</si>
  <si>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</si>
  <si>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</si>
  <si>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</si>
  <si>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</si>
  <si>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</si>
  <si>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</si>
  <si>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</si>
  <si>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</si>
  <si>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</si>
  <si>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</si>
  <si>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</si>
  <si>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</si>
  <si>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</si>
  <si>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</si>
  <si>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</si>
  <si>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</si>
  <si>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</si>
  <si>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</si>
  <si>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</si>
  <si>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</si>
  <si>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</si>
  <si>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</si>
  <si>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</si>
  <si>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</si>
  <si>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</si>
  <si>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</si>
  <si>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</si>
  <si>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</si>
  <si>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</si>
  <si>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</si>
  <si>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</si>
  <si>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</si>
  <si>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</si>
  <si>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</si>
  <si>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</si>
  <si>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</si>
  <si>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</si>
  <si>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</si>
  <si>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</si>
  <si>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</si>
  <si>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</si>
  <si>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</si>
  <si>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</si>
  <si>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</si>
  <si>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</si>
  <si>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</si>
  <si>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</si>
  <si>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</si>
  <si>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</si>
  <si>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</si>
  <si>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</si>
  <si>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</si>
  <si>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</si>
  <si>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</si>
  <si>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</si>
  <si>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</si>
  <si>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</si>
  <si>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</si>
  <si>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</si>
  <si>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</si>
  <si>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</si>
  <si>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</si>
  <si>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</si>
  <si>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</si>
  <si>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</si>
  <si>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</si>
  <si>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</si>
  <si>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</si>
  <si>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</si>
  <si>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</si>
  <si>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</si>
  <si>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</si>
  <si>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</si>
  <si>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</si>
  <si>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</si>
  <si>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</si>
  <si>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</si>
  <si>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</si>
  <si>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</si>
  <si>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</si>
  <si>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</si>
  <si>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</si>
  <si>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</si>
  <si>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</si>
  <si>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</si>
  <si>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</si>
  <si>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</si>
  <si>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</si>
  <si>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</si>
  <si>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</si>
  <si>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</si>
  <si>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</si>
  <si>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</si>
  <si>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</si>
  <si>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</si>
  <si>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</si>
  <si>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</si>
  <si>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</si>
  <si>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</si>
  <si>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</si>
  <si>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</si>
  <si>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</si>
  <si>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</si>
  <si>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</si>
  <si>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</si>
  <si>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</si>
  <si>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</si>
  <si>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</si>
  <si>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</si>
  <si>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</si>
  <si>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</si>
  <si>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</si>
  <si>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</si>
  <si>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</si>
  <si>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</si>
  <si>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</si>
  <si>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</si>
  <si>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</si>
  <si>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</si>
  <si>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</si>
  <si>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</si>
  <si>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</si>
  <si>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</si>
  <si>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</si>
  <si>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</si>
  <si>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</si>
  <si>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</si>
  <si>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</si>
  <si>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</si>
  <si>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</si>
  <si>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</si>
  <si>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</si>
  <si>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</si>
  <si>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</si>
  <si>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</si>
  <si>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</si>
  <si>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</si>
  <si>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</si>
  <si>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</si>
  <si>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</si>
  <si>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</si>
  <si>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</si>
  <si>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</si>
  <si>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</si>
  <si>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</si>
  <si>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</si>
  <si>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</si>
  <si>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</si>
  <si>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</si>
  <si>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</si>
  <si>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</si>
  <si>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</si>
  <si>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</si>
  <si>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</si>
  <si>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</si>
  <si>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</si>
  <si>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</si>
  <si>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</si>
  <si>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</si>
  <si>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</si>
  <si>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</si>
  <si>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</si>
  <si>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</si>
  <si>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</si>
  <si>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</si>
  <si>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</si>
  <si>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</si>
  <si>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</si>
  <si>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</si>
  <si>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</si>
  <si>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</si>
  <si>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</si>
  <si>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</si>
  <si>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</si>
  <si>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</si>
  <si>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</si>
  <si>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</si>
  <si>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</si>
  <si>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</si>
  <si>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</si>
  <si>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</si>
  <si>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</si>
  <si>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</si>
  <si>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</si>
  <si>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</si>
  <si>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</si>
  <si>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</si>
  <si>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</si>
  <si>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</si>
  <si>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</si>
  <si>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</si>
  <si>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</si>
  <si>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</si>
  <si>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</si>
  <si>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</si>
  <si>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</si>
  <si>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</si>
  <si>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</si>
  <si>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</si>
  <si>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</si>
  <si>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</si>
  <si>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</si>
  <si>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</si>
  <si>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</si>
  <si>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</si>
  <si>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</si>
  <si>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</si>
  <si>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</si>
  <si>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</si>
  <si>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</si>
  <si>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</si>
  <si>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</si>
  <si>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</si>
  <si>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</si>
  <si>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</si>
  <si>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</si>
  <si>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</si>
  <si>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</si>
  <si>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</si>
  <si>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</si>
  <si>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</si>
  <si>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</si>
  <si>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</si>
  <si>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</si>
  <si>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</si>
  <si>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</si>
  <si>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</si>
  <si>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</si>
  <si>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</si>
  <si>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</si>
  <si>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</si>
  <si>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</si>
  <si>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</si>
  <si>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</si>
  <si>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</si>
  <si>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</si>
  <si>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</si>
  <si>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</si>
  <si>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</si>
  <si>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</si>
  <si>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</si>
  <si>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</si>
  <si>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</si>
  <si>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</si>
  <si>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</si>
  <si>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</si>
  <si>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</si>
  <si>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</si>
  <si>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</si>
  <si>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</si>
  <si>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</si>
  <si>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</si>
  <si>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</si>
  <si>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</si>
  <si>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</si>
  <si>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</si>
  <si>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</si>
  <si>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</si>
  <si>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</si>
  <si>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</si>
  <si>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</si>
  <si>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</si>
  <si>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</si>
  <si>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</si>
  <si>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</si>
  <si>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</si>
  <si>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</si>
  <si>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</si>
  <si>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</si>
  <si>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</si>
  <si>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</si>
  <si>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</si>
  <si>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</si>
  <si>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</si>
  <si>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</si>
  <si>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</si>
  <si>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</si>
  <si>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</si>
  <si>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</si>
  <si>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</si>
  <si>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</si>
  <si>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</si>
  <si>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</si>
  <si>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</si>
  <si>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</si>
  <si>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</si>
  <si>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</si>
  <si>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</si>
  <si>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</si>
  <si>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</si>
  <si>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</si>
  <si>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</si>
  <si>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</si>
  <si>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</si>
  <si>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</si>
  <si>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</si>
  <si>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</si>
  <si>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</si>
  <si>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</si>
  <si>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</si>
  <si>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</si>
  <si>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</si>
  <si>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</si>
  <si>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</si>
  <si>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</si>
  <si>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</si>
  <si>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</si>
  <si>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</si>
  <si>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</si>
  <si>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</si>
  <si>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</si>
  <si>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</si>
  <si>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</si>
  <si>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</si>
  <si>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</si>
  <si>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</si>
  <si>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</si>
  <si>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</si>
  <si>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</si>
  <si>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</si>
  <si>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</si>
  <si>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</si>
  <si>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</si>
  <si>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</si>
  <si>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</si>
  <si>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</si>
  <si>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</si>
  <si>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</si>
  <si>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</si>
  <si>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</si>
  <si>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</si>
  <si>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</si>
  <si>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</si>
  <si>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</si>
  <si>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</si>
  <si>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</si>
  <si>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</si>
  <si>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</si>
  <si>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</si>
  <si>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</si>
  <si>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</si>
  <si>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</si>
  <si>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</si>
  <si>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</si>
  <si>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</si>
  <si>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</si>
  <si>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</si>
  <si>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</si>
  <si>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</si>
  <si>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</si>
  <si>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</si>
  <si>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</si>
  <si>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</si>
  <si>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</si>
  <si>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</si>
  <si>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</si>
  <si>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</si>
  <si>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</si>
  <si>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</si>
  <si>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</si>
  <si>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</si>
  <si>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</si>
  <si>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</si>
  <si>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</si>
  <si>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</si>
  <si>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</si>
  <si>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</si>
  <si>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</si>
  <si>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</si>
  <si>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</si>
  <si>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</si>
  <si>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</si>
  <si>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</si>
  <si>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</si>
  <si>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</si>
  <si>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</si>
  <si>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</si>
  <si>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</si>
  <si>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</si>
  <si>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</si>
  <si>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</si>
  <si>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</si>
  <si>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</si>
  <si>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</si>
  <si>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</si>
  <si>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</si>
  <si>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</si>
  <si>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</si>
  <si>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</si>
  <si>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</si>
  <si>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</si>
  <si>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</si>
  <si>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</si>
  <si>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</si>
  <si>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</si>
  <si>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</si>
  <si>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</si>
  <si>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</si>
  <si>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</si>
  <si>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</si>
  <si>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</si>
  <si>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</si>
  <si>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</si>
  <si>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</si>
  <si>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</si>
  <si>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</si>
  <si>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</si>
  <si>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</si>
  <si>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</si>
  <si>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</si>
  <si>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</si>
  <si>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</si>
  <si>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</si>
  <si>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</si>
  <si>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</si>
  <si>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</si>
  <si>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</si>
  <si>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</si>
  <si>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</si>
  <si>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</si>
  <si>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</si>
  <si>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</si>
  <si>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</si>
  <si>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</si>
  <si>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</si>
  <si>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</si>
  <si>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</si>
  <si>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</si>
  <si>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</si>
  <si>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</si>
  <si>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</si>
  <si>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</si>
  <si>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</si>
  <si>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</si>
  <si>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</si>
  <si>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</si>
  <si>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</si>
  <si>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</si>
  <si>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</si>
  <si>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</si>
  <si>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</si>
  <si>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</si>
  <si>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</si>
  <si>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</si>
  <si>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</si>
  <si>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</si>
  <si>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</si>
  <si>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</si>
  <si>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</si>
  <si>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</si>
  <si>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</si>
  <si>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</si>
  <si>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</si>
  <si>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</si>
  <si>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</si>
  <si>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</si>
  <si>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</si>
  <si>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</si>
  <si>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</si>
  <si>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</si>
  <si>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</si>
  <si>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</si>
  <si>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</si>
  <si>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</si>
  <si>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</si>
  <si>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</si>
  <si>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</si>
  <si>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</si>
  <si>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</si>
  <si>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</si>
  <si>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</si>
  <si>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</si>
  <si>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</si>
  <si>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</si>
  <si>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</si>
  <si>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</si>
  <si>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</si>
  <si>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</si>
  <si>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</si>
  <si>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</si>
  <si>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</si>
  <si>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</si>
  <si>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</si>
  <si>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</si>
  <si>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</si>
  <si>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</si>
  <si>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</si>
  <si>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</si>
  <si>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</si>
  <si>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</si>
  <si>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</si>
  <si>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</si>
  <si>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</si>
  <si>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</si>
  <si>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</si>
  <si>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</si>
  <si>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</si>
  <si>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</si>
  <si>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</si>
  <si>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</si>
  <si>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</si>
  <si>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</si>
  <si>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</si>
  <si>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</si>
  <si>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</si>
  <si>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</si>
  <si>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</si>
  <si>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</si>
  <si>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</si>
  <si>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</si>
  <si>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</si>
  <si>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</si>
  <si>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</si>
  <si>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</si>
  <si>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</si>
  <si>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</si>
  <si>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</si>
  <si>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</si>
  <si>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</si>
  <si>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</si>
  <si>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</si>
  <si>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</si>
  <si>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</si>
  <si>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</si>
  <si>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</si>
  <si>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</si>
  <si>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</si>
  <si>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</si>
  <si>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</si>
  <si>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</si>
  <si>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</si>
  <si>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</si>
  <si>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</si>
  <si>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</si>
  <si>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</si>
  <si>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</si>
  <si>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</si>
  <si>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</si>
  <si>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</si>
  <si>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</si>
  <si>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</si>
  <si>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</si>
  <si>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</si>
  <si>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</si>
  <si>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</si>
  <si>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</si>
  <si>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</si>
  <si>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</si>
  <si>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</si>
  <si>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</si>
  <si>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</si>
  <si>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</si>
  <si>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</si>
  <si>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</si>
  <si>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</si>
  <si>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</si>
  <si>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</si>
  <si>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</si>
  <si>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</si>
  <si>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</si>
  <si>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</si>
  <si>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</si>
  <si>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</si>
  <si>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</si>
  <si>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</si>
  <si>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</si>
  <si>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</si>
  <si>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</si>
  <si>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</si>
  <si>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</si>
  <si>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</si>
  <si>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</si>
  <si>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</si>
  <si>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</si>
  <si>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</si>
  <si>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</si>
  <si>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</si>
  <si>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</si>
  <si>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</si>
  <si>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</si>
  <si>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</si>
  <si>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</si>
  <si>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</si>
  <si>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</si>
  <si>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</si>
  <si>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</si>
  <si>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</si>
  <si>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</si>
  <si>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</si>
  <si>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</si>
  <si>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</si>
  <si>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</si>
  <si>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</si>
  <si>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</si>
  <si>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</si>
  <si>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</si>
  <si>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</si>
  <si>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</si>
  <si>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</si>
  <si>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</si>
  <si>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</si>
  <si>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</si>
  <si>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</si>
  <si>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</si>
  <si>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</si>
  <si>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</si>
  <si>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</si>
  <si>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</si>
  <si>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</si>
  <si>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</si>
  <si>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</si>
  <si>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</si>
  <si>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</si>
  <si>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</si>
  <si>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</si>
  <si>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</si>
  <si>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</si>
  <si>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</si>
  <si>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</si>
  <si>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</si>
  <si>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</si>
  <si>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</si>
  <si>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</si>
  <si>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</si>
  <si>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</si>
  <si>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</si>
  <si>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</si>
  <si>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</si>
  <si>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</si>
  <si>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</si>
  <si>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</si>
  <si>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</si>
  <si>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</si>
  <si>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</si>
  <si>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</si>
  <si>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</si>
  <si>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</si>
  <si>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</si>
  <si>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</si>
  <si>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</si>
  <si>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</si>
  <si>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</si>
  <si>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</si>
  <si>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</si>
  <si>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</si>
  <si>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</si>
  <si>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</si>
  <si>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</si>
  <si>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</si>
  <si>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</si>
  <si>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</si>
  <si>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</si>
  <si>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</si>
  <si>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</si>
  <si>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</si>
  <si>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</si>
  <si>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</si>
  <si>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</si>
  <si>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</si>
  <si>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</si>
  <si>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</si>
  <si>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</si>
  <si>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</si>
  <si>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</si>
  <si>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</si>
  <si>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</si>
  <si>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</si>
  <si>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</si>
  <si>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</si>
  <si>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</si>
  <si>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</si>
  <si>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</si>
  <si>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</si>
  <si>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</si>
  <si>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</si>
  <si>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</si>
  <si>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</si>
  <si>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</si>
  <si>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</si>
  <si>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</si>
  <si>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</si>
  <si>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</si>
  <si>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</si>
  <si>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</si>
  <si>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</si>
  <si>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</si>
  <si>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</si>
  <si>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</si>
  <si>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</si>
  <si>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</si>
  <si>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</si>
  <si>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</si>
  <si>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</si>
  <si>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</si>
  <si>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</si>
  <si>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</si>
  <si>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</si>
  <si>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</si>
  <si>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</si>
  <si>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</si>
  <si>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</si>
  <si>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</si>
  <si>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</si>
  <si>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</si>
  <si>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</si>
  <si>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</si>
  <si>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</si>
  <si>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</si>
  <si>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</si>
  <si>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</si>
  <si>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</si>
  <si>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</si>
  <si>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</si>
  <si>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</si>
  <si>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</si>
  <si>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</si>
  <si>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</si>
  <si>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</si>
  <si>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</si>
  <si>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</si>
  <si>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</si>
  <si>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</si>
  <si>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</si>
  <si>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</si>
  <si>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</si>
  <si>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</si>
  <si>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</si>
  <si>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</si>
  <si>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</si>
  <si>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</si>
  <si>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</si>
  <si>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</si>
  <si>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</si>
  <si>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</si>
  <si>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</si>
  <si>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</si>
  <si>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</si>
  <si>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</si>
  <si>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</si>
  <si>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</si>
  <si>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</si>
  <si>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</si>
  <si>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</si>
  <si>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</si>
  <si>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</si>
  <si>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</si>
  <si>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</si>
  <si>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</si>
  <si>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</si>
  <si>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</si>
  <si>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</si>
  <si>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</si>
  <si>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</si>
  <si>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</si>
  <si>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</si>
  <si>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</si>
  <si>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</si>
  <si>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</si>
  <si>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</si>
  <si>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</si>
  <si>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</si>
  <si>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</si>
  <si>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</si>
  <si>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</si>
  <si>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</si>
  <si>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</si>
  <si>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</si>
  <si>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</si>
  <si>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</si>
  <si>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</si>
  <si>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</si>
  <si>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</si>
  <si>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</si>
  <si>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</si>
  <si>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</si>
  <si>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</si>
  <si>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</si>
  <si>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</si>
  <si>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</si>
  <si>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</si>
  <si>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</si>
  <si>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</si>
  <si>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</si>
  <si>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</si>
  <si>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</si>
  <si>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</si>
  <si>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</si>
  <si>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</si>
  <si>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</si>
  <si>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</si>
  <si>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</si>
  <si>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</si>
  <si>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</si>
  <si>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</si>
  <si>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</si>
  <si>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</si>
  <si>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</si>
  <si>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</si>
  <si>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</si>
  <si>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</si>
  <si>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</si>
  <si>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</si>
  <si>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</si>
  <si>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</si>
  <si>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</si>
  <si>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</si>
  <si>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</si>
  <si>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</si>
  <si>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</si>
  <si>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</si>
  <si>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</si>
  <si>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</si>
  <si>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</si>
  <si>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</si>
  <si>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</si>
  <si>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</si>
  <si>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</si>
  <si>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</si>
  <si>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</si>
  <si>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</si>
  <si>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</si>
  <si>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</si>
  <si>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</si>
  <si>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</si>
  <si>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</si>
  <si>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</si>
  <si>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</si>
  <si>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</si>
  <si>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</si>
  <si>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</si>
  <si>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</si>
  <si>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</si>
  <si>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</si>
  <si>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</si>
  <si>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</si>
  <si>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</si>
  <si>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</si>
  <si>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</si>
  <si>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</si>
  <si>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</si>
  <si>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</si>
  <si>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</si>
  <si>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</si>
  <si>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</si>
  <si>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</si>
  <si>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</si>
  <si>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</si>
  <si>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</si>
  <si>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</si>
  <si>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</si>
  <si>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</si>
  <si>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</si>
  <si>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</si>
  <si>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</si>
  <si>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</si>
  <si>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</si>
  <si>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</si>
  <si>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</si>
  <si>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</si>
  <si>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</si>
  <si>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</si>
  <si>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</si>
  <si>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</si>
  <si>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</si>
  <si>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</si>
  <si>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</si>
  <si>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</si>
  <si>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</si>
  <si>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</si>
  <si>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</si>
  <si>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</si>
  <si>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</si>
  <si>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</si>
  <si>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</si>
  <si>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</si>
  <si>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</si>
  <si>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</si>
  <si>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</si>
  <si>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</si>
  <si>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</si>
  <si>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</si>
  <si>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</si>
  <si>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</si>
  <si>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</si>
  <si>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</si>
  <si>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</si>
  <si>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</si>
  <si>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</si>
  <si>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</si>
  <si>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</si>
  <si>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</si>
  <si>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</si>
  <si>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</si>
  <si>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</si>
  <si>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</si>
  <si>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</si>
  <si>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</si>
  <si>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</si>
  <si>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</si>
  <si>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</si>
  <si>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</si>
  <si>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</si>
  <si>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</si>
  <si>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</si>
  <si>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</si>
  <si>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</si>
  <si>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</si>
  <si>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</si>
  <si>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</si>
  <si>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</si>
  <si>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</si>
  <si>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</si>
  <si>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</si>
  <si>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</si>
  <si>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</si>
  <si>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</si>
  <si>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</si>
  <si>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</si>
  <si>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</si>
  <si>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</si>
  <si>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</si>
  <si>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</si>
  <si>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</si>
  <si>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</si>
  <si>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</si>
  <si>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</si>
  <si>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</si>
  <si>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</si>
  <si>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</si>
  <si>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</si>
  <si>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</si>
  <si>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</si>
  <si>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</si>
  <si>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</si>
  <si>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</si>
  <si>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</si>
  <si>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</si>
  <si>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</si>
  <si>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</si>
  <si>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</si>
  <si>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</si>
  <si>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</si>
  <si>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</si>
  <si>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</si>
  <si>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</si>
  <si>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</si>
  <si>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</si>
  <si>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</si>
  <si>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</si>
  <si>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</si>
  <si>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</si>
  <si>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</si>
  <si>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</si>
  <si>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</si>
  <si>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</si>
  <si>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</si>
  <si>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</si>
  <si>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</si>
  <si>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</si>
  <si>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</si>
  <si>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</si>
  <si>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</si>
  <si>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</si>
  <si>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</si>
  <si>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</si>
  <si>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</si>
  <si>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</si>
  <si>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</si>
  <si>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</si>
  <si>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</si>
  <si>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</si>
  <si>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</si>
  <si>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</si>
  <si>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</si>
  <si>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</si>
  <si>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</si>
  <si>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</si>
  <si>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</si>
  <si>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</si>
  <si>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</si>
  <si>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</si>
  <si>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</si>
  <si>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</si>
  <si>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</si>
  <si>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</si>
  <si>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</si>
  <si>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</si>
  <si>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</si>
  <si>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</si>
  <si>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</si>
  <si>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</si>
  <si>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</si>
  <si>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</si>
  <si>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</si>
  <si>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</si>
  <si>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</si>
  <si>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</si>
  <si>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</si>
  <si>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</si>
  <si>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</si>
  <si>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</si>
  <si>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</si>
  <si>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</si>
  <si>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</si>
  <si>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</si>
  <si>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</si>
  <si>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</si>
  <si>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</si>
  <si>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</si>
  <si>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</si>
  <si>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</si>
  <si>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</si>
  <si>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</si>
  <si>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</si>
  <si>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</si>
  <si>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</si>
  <si>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</si>
  <si>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</si>
  <si>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</si>
  <si>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</si>
  <si>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</si>
  <si>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</si>
  <si>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</si>
  <si>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</si>
  <si>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</si>
  <si>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</si>
  <si>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</si>
  <si>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</si>
  <si>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</si>
  <si>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</si>
  <si>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</si>
  <si>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</si>
  <si>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</si>
  <si>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</si>
  <si>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</si>
  <si>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</si>
  <si>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</si>
  <si>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</si>
  <si>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</si>
  <si>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</si>
  <si>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</si>
  <si>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</si>
  <si>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</si>
  <si>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</si>
  <si>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</si>
  <si>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</si>
  <si>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</si>
  <si>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</si>
  <si>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</si>
  <si>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</si>
  <si>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</si>
  <si>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</si>
  <si>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</si>
  <si>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</si>
  <si>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</si>
  <si>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</si>
  <si>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</si>
  <si>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</si>
  <si>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</si>
  <si>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</si>
  <si>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</si>
  <si>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</si>
  <si>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</si>
  <si>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</si>
  <si>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</si>
  <si>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</si>
  <si>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</si>
  <si>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</si>
  <si>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</si>
  <si>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</si>
  <si>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</si>
  <si>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</si>
  <si>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</si>
  <si>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</si>
  <si>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</si>
  <si>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</si>
  <si>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</si>
  <si>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</si>
  <si>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</si>
  <si>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</si>
  <si>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</si>
  <si>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</si>
  <si>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</si>
  <si>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</si>
  <si>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</si>
  <si>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</si>
  <si>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</si>
  <si>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</si>
  <si>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</si>
  <si>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</si>
  <si>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</si>
  <si>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</si>
  <si>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</si>
  <si>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</si>
  <si>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</si>
  <si>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</si>
  <si>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</si>
  <si>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</si>
  <si>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</si>
  <si>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</si>
  <si>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</si>
  <si>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</si>
  <si>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</si>
  <si>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</si>
  <si>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</si>
  <si>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</si>
  <si>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</si>
  <si>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</si>
  <si>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</si>
  <si>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</si>
  <si>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</si>
  <si>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</si>
  <si>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</si>
  <si>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</si>
  <si>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</si>
  <si>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</si>
  <si>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</si>
  <si>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</si>
  <si>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</si>
  <si>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</si>
  <si>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</si>
  <si>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</si>
  <si>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</si>
  <si>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</si>
  <si>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</si>
  <si>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</si>
  <si>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</si>
  <si>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</si>
  <si>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</si>
  <si>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</si>
  <si>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</si>
  <si>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</si>
  <si>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</si>
  <si>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</si>
  <si>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</si>
  <si>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</si>
  <si>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</si>
  <si>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</si>
  <si>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</si>
  <si>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</si>
  <si>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</si>
  <si>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</si>
  <si>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</si>
  <si>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</si>
  <si>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</si>
  <si>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</si>
  <si>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</si>
  <si>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</si>
  <si>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</si>
  <si>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</si>
  <si>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</si>
  <si>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</si>
  <si>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</si>
  <si>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</si>
  <si>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</si>
  <si>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</si>
  <si>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</si>
  <si>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</si>
  <si>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</si>
  <si>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</si>
  <si>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</si>
  <si>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</si>
  <si>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</si>
  <si>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</si>
  <si>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</si>
  <si>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</si>
  <si>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</si>
  <si>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</si>
  <si>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</si>
  <si>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</si>
  <si>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</si>
  <si>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</si>
  <si>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</si>
  <si>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</si>
  <si>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</si>
  <si>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</si>
  <si>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</si>
  <si>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</si>
  <si>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</si>
  <si>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</si>
  <si>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</si>
  <si>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</si>
  <si>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</si>
  <si>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</si>
  <si>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</si>
  <si>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</si>
  <si>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</si>
  <si>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</si>
  <si>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</si>
  <si>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</si>
  <si>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</si>
  <si>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</si>
  <si>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</si>
  <si>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</si>
  <si>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</si>
  <si>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</si>
  <si>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</si>
  <si>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</si>
  <si>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</si>
  <si>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</si>
  <si>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</si>
  <si>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</si>
  <si>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</si>
  <si>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</si>
  <si>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</si>
  <si>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</si>
  <si>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</si>
  <si>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</si>
  <si>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</si>
  <si>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</si>
  <si>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</si>
  <si>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</si>
  <si>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</si>
  <si>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</si>
  <si>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</si>
  <si>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</si>
  <si>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</si>
  <si>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</si>
  <si>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</si>
  <si>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</si>
  <si>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</si>
  <si>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</si>
  <si>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</si>
  <si>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</si>
  <si>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</si>
  <si>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</si>
  <si>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</si>
  <si>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</si>
  <si>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</si>
  <si>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</si>
  <si>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</si>
  <si>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</si>
  <si>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</si>
  <si>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</si>
  <si>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</si>
  <si>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</si>
  <si>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</si>
  <si>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</si>
  <si>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</si>
  <si>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</si>
  <si>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</si>
  <si>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</si>
  <si>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</si>
  <si>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</si>
  <si>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</si>
  <si>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</si>
  <si>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</si>
  <si>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</si>
  <si>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</si>
  <si>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</si>
  <si>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</si>
  <si>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</si>
  <si>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</si>
  <si>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</si>
  <si>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</si>
  <si>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</si>
  <si>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</si>
  <si>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</si>
  <si>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</si>
  <si>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</si>
  <si>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</si>
  <si>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</si>
  <si>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</si>
  <si>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</si>
  <si>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</si>
  <si>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</si>
  <si>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</si>
  <si>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</si>
  <si>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</si>
  <si>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</si>
  <si>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</si>
  <si>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</si>
  <si>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</si>
  <si>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</si>
  <si>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</si>
  <si>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</si>
  <si>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</si>
  <si>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</si>
  <si>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</si>
  <si>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</si>
  <si>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</si>
  <si>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</si>
  <si>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</si>
  <si>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</si>
  <si>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</si>
  <si>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</si>
  <si>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</si>
  <si>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</si>
  <si>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</si>
  <si>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</si>
  <si>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</si>
  <si>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</si>
  <si>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</si>
  <si>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</si>
  <si>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</si>
  <si>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</si>
  <si>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</si>
  <si>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</si>
  <si>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</si>
  <si>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</si>
  <si>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</si>
  <si>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</si>
  <si>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</si>
  <si>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</si>
  <si>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</si>
  <si>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</si>
  <si>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</si>
  <si>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</si>
  <si>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</si>
  <si>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</si>
  <si>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</si>
  <si>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</si>
  <si>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</si>
  <si>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</si>
  <si>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</si>
  <si>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</si>
  <si>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</si>
  <si>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</si>
  <si>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</si>
  <si>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</si>
  <si>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</si>
  <si>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</si>
  <si>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</si>
  <si>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</si>
  <si>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</si>
  <si>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</si>
  <si>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</si>
  <si>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</si>
  <si>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</si>
  <si>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</si>
  <si>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</si>
  <si>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</si>
  <si>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</si>
  <si>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</si>
  <si>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</si>
  <si>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</si>
  <si>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</si>
  <si>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</si>
  <si>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</si>
  <si>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</si>
  <si>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</si>
  <si>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</si>
  <si>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</si>
  <si>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</si>
  <si>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</si>
  <si>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</si>
  <si>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</si>
  <si>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</si>
  <si>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</si>
  <si>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</si>
  <si>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</si>
  <si>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</si>
  <si>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</si>
  <si>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</si>
  <si>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</si>
  <si>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</si>
  <si>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</si>
  <si>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</si>
  <si>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</si>
  <si>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</si>
  <si>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</si>
  <si>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</si>
  <si>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</si>
  <si>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</si>
  <si>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</si>
  <si>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</si>
  <si>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</si>
  <si>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</si>
  <si>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</si>
  <si>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</si>
  <si>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</si>
  <si>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</si>
  <si>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</si>
  <si>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</si>
  <si>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</si>
  <si>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</si>
  <si>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</si>
  <si>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</si>
  <si>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</si>
  <si>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</si>
  <si>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</si>
  <si>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</si>
  <si>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</si>
  <si>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</si>
  <si>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</si>
  <si>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</si>
  <si>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</si>
  <si>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</si>
  <si>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</si>
  <si>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</si>
  <si>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</si>
  <si>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</si>
  <si>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</si>
  <si>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</si>
  <si>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</si>
  <si>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</si>
  <si>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</si>
  <si>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</si>
  <si>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</si>
  <si>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</si>
  <si>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</si>
  <si>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</si>
  <si>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</si>
  <si>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</si>
  <si>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</si>
  <si>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</si>
  <si>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</si>
  <si>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</si>
  <si>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</si>
  <si>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</si>
  <si>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</si>
  <si>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</si>
  <si>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</si>
  <si>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</si>
  <si>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</si>
  <si>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</si>
  <si>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</si>
  <si>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</si>
  <si>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</si>
  <si>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</si>
  <si>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</si>
  <si>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</si>
  <si>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</si>
  <si>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</si>
  <si>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</si>
  <si>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</si>
  <si>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</si>
  <si>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</si>
  <si>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</si>
  <si>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</si>
  <si>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</si>
  <si>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</si>
  <si>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</si>
  <si>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</si>
  <si>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</si>
  <si>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</si>
  <si>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</si>
  <si>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</si>
  <si>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</si>
  <si>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</si>
  <si>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</si>
  <si>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</si>
  <si>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</si>
  <si>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</si>
  <si>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</si>
  <si>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</si>
  <si>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</si>
  <si>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</si>
  <si>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</si>
  <si>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</si>
  <si>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</si>
  <si>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</si>
  <si>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</si>
  <si>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</si>
  <si>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</si>
  <si>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</si>
  <si>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</si>
  <si>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</si>
  <si>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</si>
  <si>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</si>
  <si>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</si>
  <si>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</si>
  <si>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</si>
  <si>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</si>
  <si>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</si>
  <si>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</si>
  <si>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</si>
  <si>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</si>
  <si>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</si>
  <si>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</si>
  <si>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</si>
  <si>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</si>
  <si>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</si>
  <si>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</si>
  <si>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</si>
  <si>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</si>
  <si>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</si>
  <si>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</si>
  <si>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</si>
  <si>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</si>
  <si>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</si>
  <si>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</si>
  <si>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</si>
  <si>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</si>
  <si>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</si>
  <si>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</si>
  <si>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</si>
  <si>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</si>
  <si>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</si>
  <si>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</si>
  <si>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</si>
  <si>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</si>
  <si>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</si>
  <si>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</si>
  <si>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</si>
  <si>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</si>
  <si>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</si>
  <si>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</si>
  <si>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</si>
  <si>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</si>
  <si>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</si>
  <si>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</si>
  <si>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</si>
  <si>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</si>
  <si>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</si>
  <si>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</si>
  <si>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</si>
  <si>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</si>
  <si>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</si>
  <si>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</si>
  <si>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</si>
  <si>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</si>
  <si>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</si>
  <si>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</si>
  <si>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</si>
  <si>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</si>
  <si>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</si>
  <si>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</si>
  <si>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</si>
  <si>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</si>
  <si>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</si>
  <si>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</si>
  <si>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</si>
  <si>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</si>
  <si>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</si>
  <si>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</si>
  <si>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</si>
  <si>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</si>
  <si>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</si>
  <si>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</si>
  <si>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</si>
  <si>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</si>
  <si>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</si>
  <si>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</si>
  <si>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</si>
  <si>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</si>
  <si>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</si>
  <si>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</si>
  <si>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</si>
  <si>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</si>
  <si>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</si>
  <si>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</si>
  <si>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</si>
  <si>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</si>
  <si>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</si>
  <si>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</si>
  <si>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</si>
  <si>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</si>
  <si>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</si>
  <si>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</si>
  <si>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</si>
  <si>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</si>
  <si>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</si>
  <si>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</si>
  <si>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</si>
  <si>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</si>
  <si>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</si>
  <si>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</si>
  <si>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</si>
  <si>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</si>
  <si>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</si>
  <si>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</si>
  <si>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</si>
  <si>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</si>
  <si>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</si>
  <si>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</si>
  <si>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</si>
  <si>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</si>
  <si>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</si>
  <si>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</si>
  <si>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</si>
  <si>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</si>
  <si>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</si>
  <si>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</si>
  <si>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</si>
  <si>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</si>
  <si>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</si>
  <si>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</si>
  <si>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</si>
  <si>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</si>
  <si>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</si>
  <si>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</si>
  <si>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</si>
  <si>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</si>
  <si>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</si>
  <si>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</si>
  <si>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</si>
  <si>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</si>
  <si>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</si>
  <si>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</si>
  <si>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</si>
  <si>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</si>
  <si>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</si>
  <si>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</si>
  <si>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</si>
  <si>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</si>
  <si>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</si>
  <si>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</si>
  <si>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</si>
  <si>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</si>
  <si>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</si>
  <si>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</si>
  <si>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</si>
  <si>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</si>
  <si>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</si>
  <si>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</si>
  <si>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</si>
  <si>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</si>
  <si>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</si>
  <si>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</si>
  <si>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</si>
  <si>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</si>
  <si>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</si>
  <si>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</si>
  <si>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</si>
  <si>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</si>
  <si>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</si>
  <si>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</si>
  <si>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</si>
  <si>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</si>
  <si>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</si>
  <si>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</si>
  <si>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</si>
  <si>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</si>
  <si>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</si>
  <si>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</si>
  <si>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</si>
  <si>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</si>
  <si>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</si>
  <si>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</si>
  <si>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</si>
  <si>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</si>
  <si>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</si>
  <si>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</si>
  <si>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</si>
  <si>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</si>
  <si>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</si>
  <si>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</si>
  <si>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</si>
  <si>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</si>
  <si>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</si>
  <si>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</si>
  <si>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</si>
  <si>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</si>
  <si>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</si>
  <si>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</si>
  <si>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</si>
  <si>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</si>
  <si>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</si>
  <si>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</si>
  <si>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</si>
  <si>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</si>
  <si>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</si>
  <si>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</si>
  <si>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</si>
  <si>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</si>
  <si>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</si>
  <si>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</si>
  <si>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</si>
  <si>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</si>
  <si>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</si>
  <si>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</si>
  <si>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</si>
  <si>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</si>
  <si>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</si>
  <si>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</si>
  <si>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</si>
  <si>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</si>
  <si>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</si>
  <si>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</si>
  <si>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</si>
  <si>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</si>
  <si>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</si>
  <si>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</si>
  <si>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</si>
  <si>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</si>
  <si>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</si>
  <si>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</si>
  <si>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</si>
  <si>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</si>
  <si>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</si>
  <si>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</si>
  <si>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</si>
  <si>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</si>
  <si>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</si>
  <si>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</si>
  <si>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</si>
  <si>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</si>
  <si>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</si>
  <si>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</si>
  <si>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</si>
  <si>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</si>
  <si>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</si>
  <si>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</si>
  <si>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</si>
  <si>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</si>
  <si>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</si>
  <si>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</si>
  <si>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</si>
  <si>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</si>
  <si>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</si>
  <si>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</si>
  <si>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</si>
  <si>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</si>
  <si>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</si>
  <si>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</si>
  <si>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</si>
  <si>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</si>
  <si>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</si>
  <si>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</si>
  <si>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</si>
  <si>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</si>
  <si>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</si>
  <si>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</si>
  <si>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</si>
  <si>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</si>
  <si>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</si>
  <si>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</si>
  <si>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</si>
  <si>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</si>
  <si>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</si>
  <si>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</si>
  <si>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</si>
  <si>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</si>
  <si>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</si>
  <si>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</si>
  <si>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</si>
  <si>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</si>
  <si>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</si>
  <si>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</si>
  <si>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</si>
  <si>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</si>
  <si>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</si>
  <si>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</si>
  <si>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</si>
  <si>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</si>
  <si>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</si>
  <si>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</si>
  <si>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</si>
  <si>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</si>
  <si>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</si>
  <si>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</si>
  <si>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</si>
  <si>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</si>
  <si>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</si>
  <si>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</si>
  <si>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</si>
  <si>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</si>
  <si>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</si>
  <si>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</si>
  <si>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</si>
  <si>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</si>
  <si>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</si>
  <si>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</si>
  <si>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</si>
  <si>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</si>
  <si>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</si>
  <si>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</si>
  <si>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</si>
  <si>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</si>
  <si>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</si>
  <si>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</si>
  <si>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</si>
  <si>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</si>
  <si>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</si>
  <si>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</si>
  <si>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</si>
  <si>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</si>
  <si>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</si>
  <si>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</si>
  <si>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</si>
  <si>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</si>
  <si>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</si>
  <si>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</si>
  <si>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</si>
  <si>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</si>
  <si>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</si>
  <si>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</si>
  <si>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</si>
  <si>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</si>
  <si>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</si>
  <si>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</si>
  <si>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</si>
  <si>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</si>
  <si>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</si>
  <si>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</si>
  <si>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</si>
  <si>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</si>
  <si>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</si>
  <si>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</si>
  <si>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</si>
  <si>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</si>
  <si>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</si>
  <si>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</si>
  <si>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</si>
  <si>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</si>
  <si>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</si>
  <si>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</si>
  <si>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</si>
  <si>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</si>
  <si>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</si>
  <si>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</si>
  <si>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</si>
  <si>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</si>
  <si>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</si>
  <si>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</si>
  <si>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</si>
  <si>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</si>
  <si>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</si>
  <si>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</si>
  <si>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</si>
  <si>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</si>
  <si>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</si>
  <si>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</si>
  <si>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</si>
  <si>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</si>
  <si>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</si>
  <si>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</si>
  <si>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</si>
  <si>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</si>
  <si>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</si>
  <si>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</si>
  <si>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</si>
  <si>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</si>
  <si>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</si>
  <si>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</si>
  <si>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</si>
  <si>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</si>
  <si>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</si>
  <si>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</si>
  <si>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</si>
  <si>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</si>
  <si>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</si>
  <si>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</si>
  <si>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</si>
  <si>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</si>
  <si>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</si>
  <si>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</si>
  <si>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</si>
  <si>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</si>
  <si>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</si>
  <si>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</si>
  <si>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</si>
  <si>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</si>
  <si>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</si>
  <si>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</si>
  <si>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</si>
  <si>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</si>
  <si>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</si>
  <si>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</si>
  <si>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</si>
  <si>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</si>
  <si>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</si>
  <si>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</si>
  <si>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</si>
  <si>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</si>
  <si>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</si>
  <si>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</si>
  <si>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</si>
  <si>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</si>
  <si>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</si>
  <si>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</si>
  <si>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</si>
  <si>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</si>
  <si>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</si>
  <si>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</si>
  <si>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</si>
  <si>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</si>
  <si>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</si>
  <si>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</si>
  <si>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</si>
  <si>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</si>
  <si>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</si>
  <si>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</si>
  <si>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</si>
  <si>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</si>
  <si>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</si>
  <si>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</si>
  <si>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</si>
  <si>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</si>
  <si>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</si>
  <si>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</si>
  <si>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</si>
  <si>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</si>
  <si>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</si>
  <si>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</si>
  <si>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</si>
  <si>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</si>
  <si>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</si>
  <si>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</si>
  <si>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</si>
  <si>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</si>
  <si>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</si>
  <si>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</si>
  <si>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</si>
  <si>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</si>
  <si>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</si>
  <si>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</si>
  <si>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</si>
  <si>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</si>
  <si>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</si>
  <si>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</si>
  <si>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</si>
  <si>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</si>
  <si>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</si>
  <si>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</si>
  <si>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</si>
  <si>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</si>
  <si>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</si>
  <si>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</si>
  <si>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</si>
  <si>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</si>
  <si>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</si>
  <si>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</si>
  <si>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</si>
  <si>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</si>
  <si>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</si>
  <si>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</si>
  <si>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</si>
  <si>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</si>
  <si>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</si>
  <si>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</si>
  <si>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</si>
  <si>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</si>
  <si>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</si>
  <si>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</si>
  <si>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</si>
  <si>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</si>
  <si>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</si>
  <si>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</si>
  <si>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</si>
  <si>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</si>
  <si>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</si>
  <si>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</si>
  <si>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</si>
  <si>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</si>
  <si>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</si>
  <si>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</si>
  <si>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</si>
  <si>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</si>
  <si>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</si>
  <si>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</si>
  <si>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</si>
  <si>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</si>
  <si>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</si>
  <si>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</si>
  <si>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</si>
  <si>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</si>
  <si>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</si>
  <si>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</si>
  <si>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</si>
  <si>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</si>
  <si>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</si>
  <si>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</si>
  <si>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</si>
  <si>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</si>
  <si>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</si>
  <si>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</si>
  <si>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</si>
  <si>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</si>
  <si>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</si>
  <si>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</si>
  <si>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</si>
  <si>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</si>
  <si>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</si>
  <si>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</si>
  <si>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</si>
  <si>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</si>
  <si>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</si>
  <si>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</si>
  <si>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</si>
  <si>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</si>
  <si>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</si>
  <si>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</si>
  <si>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</si>
  <si>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</si>
  <si>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</si>
  <si>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</si>
  <si>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</si>
  <si>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</si>
  <si>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</si>
  <si>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</si>
  <si>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</si>
  <si>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</si>
  <si>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</si>
  <si>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</si>
  <si>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</si>
  <si>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</si>
  <si>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</si>
  <si>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</si>
  <si>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</si>
  <si>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</si>
  <si>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</si>
  <si>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</si>
  <si>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</si>
  <si>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</si>
  <si>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</si>
  <si>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</si>
  <si>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</si>
  <si>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</si>
  <si>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</si>
  <si>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</si>
  <si>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</si>
  <si>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</si>
  <si>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</si>
  <si>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</si>
  <si>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</si>
  <si>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</si>
  <si>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</si>
  <si>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</si>
  <si>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</si>
  <si>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</si>
  <si>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</si>
  <si>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</si>
  <si>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</si>
  <si>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</si>
  <si>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</si>
  <si>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</si>
  <si>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</si>
  <si>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</si>
  <si>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</si>
  <si>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</si>
  <si>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</si>
  <si>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</si>
  <si>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</si>
  <si>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</si>
  <si>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</si>
  <si>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</si>
  <si>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</si>
  <si>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</si>
  <si>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</si>
  <si>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</si>
  <si>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</si>
  <si>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</si>
  <si>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</si>
  <si>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</si>
  <si>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</si>
  <si>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</si>
  <si>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</si>
  <si>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</si>
  <si>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</si>
  <si>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</si>
  <si>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</si>
  <si>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</si>
  <si>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</si>
  <si>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</si>
  <si>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</si>
  <si>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</si>
  <si>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</si>
  <si>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</si>
  <si>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</si>
  <si>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</si>
  <si>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</si>
  <si>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</si>
  <si>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</si>
  <si>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</si>
  <si>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</si>
  <si>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</si>
  <si>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</si>
  <si>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</si>
  <si>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</si>
  <si>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</si>
  <si>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</si>
  <si>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</si>
  <si>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</si>
  <si>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</si>
  <si>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</si>
  <si>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</si>
  <si>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</si>
  <si>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</si>
  <si>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</si>
  <si>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</si>
  <si>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</si>
  <si>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</si>
  <si>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</si>
  <si>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</si>
  <si>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</si>
  <si>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</si>
  <si>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</si>
  <si>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</si>
  <si>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</si>
  <si>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</si>
  <si>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</si>
  <si>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</si>
  <si>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</si>
  <si>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</si>
  <si>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</si>
  <si>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</si>
  <si>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</si>
  <si>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</si>
  <si>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</si>
  <si>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</si>
  <si>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</si>
  <si>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</si>
  <si>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</si>
  <si>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</si>
  <si>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</si>
  <si>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</si>
  <si>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</si>
  <si>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</si>
  <si>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</si>
  <si>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</si>
  <si>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</si>
  <si>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</si>
  <si>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</si>
  <si>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</si>
  <si>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</si>
  <si>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</si>
  <si>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</si>
  <si>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</si>
  <si>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</si>
  <si>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</si>
  <si>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</si>
  <si>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</si>
  <si>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</si>
  <si>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</si>
  <si>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</si>
  <si>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</si>
  <si>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</si>
  <si>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</si>
  <si>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</si>
  <si>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</si>
  <si>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</si>
  <si>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</si>
  <si>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</si>
  <si>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</si>
  <si>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</si>
  <si>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</si>
  <si>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</si>
  <si>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</si>
  <si>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</si>
  <si>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</si>
  <si>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</si>
  <si>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</si>
  <si>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</si>
  <si>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</si>
  <si>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</si>
  <si>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</si>
  <si>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</si>
  <si>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</si>
  <si>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</si>
  <si>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</si>
  <si>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</si>
  <si>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</si>
  <si>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</si>
  <si>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</si>
  <si>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</si>
  <si>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</si>
  <si>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</si>
  <si>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</si>
  <si>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</si>
  <si>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</si>
  <si>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</si>
  <si>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</si>
  <si>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</si>
  <si>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</si>
  <si>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</si>
  <si>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</si>
  <si>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</si>
  <si>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</si>
  <si>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</si>
  <si>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</si>
  <si>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</si>
  <si>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</si>
  <si>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</si>
  <si>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</si>
  <si>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</si>
  <si>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</si>
  <si>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</si>
  <si>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</si>
  <si>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</si>
  <si>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</si>
  <si>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</si>
  <si>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</si>
  <si>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</si>
  <si>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</si>
  <si>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</si>
  <si>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</si>
  <si>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</si>
  <si>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</si>
  <si>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</si>
  <si>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</si>
  <si>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</si>
  <si>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</si>
  <si>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</si>
  <si>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</si>
  <si>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</si>
  <si>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</si>
  <si>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</si>
  <si>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</si>
  <si>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</si>
  <si>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</si>
  <si>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</si>
  <si>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</si>
  <si>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</si>
  <si>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</si>
  <si>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</si>
  <si>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</si>
  <si>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</si>
  <si>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</si>
  <si>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</si>
  <si>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</si>
  <si>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</si>
  <si>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</si>
  <si>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</si>
  <si>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</si>
  <si>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</si>
  <si>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</si>
  <si>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</si>
  <si>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</si>
  <si>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</si>
  <si>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</si>
  <si>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</si>
  <si>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</si>
  <si>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</si>
  <si>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</si>
  <si>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</si>
  <si>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</si>
  <si>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</si>
  <si>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</si>
  <si>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</si>
  <si>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</si>
  <si>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</si>
  <si>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</si>
  <si>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</si>
  <si>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</si>
  <si>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</si>
  <si>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</si>
  <si>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</si>
  <si>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</si>
  <si>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</si>
  <si>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</si>
  <si>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</si>
  <si>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</si>
  <si>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</si>
  <si>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</si>
  <si>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</si>
  <si>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</si>
  <si>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</si>
  <si>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</si>
  <si>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</si>
  <si>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</si>
  <si>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</si>
  <si>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</si>
  <si>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</si>
  <si>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</si>
  <si>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</si>
  <si>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</si>
  <si>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</si>
  <si>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</si>
  <si>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</si>
  <si>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</si>
  <si>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</si>
  <si>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</si>
  <si>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</si>
  <si>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</si>
  <si>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</si>
  <si>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</si>
  <si>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</si>
  <si>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</si>
  <si>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</si>
  <si>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</si>
  <si>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</si>
  <si>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</si>
  <si>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</si>
  <si>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</si>
  <si>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</si>
  <si>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</si>
  <si>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</si>
  <si>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</si>
  <si>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</si>
  <si>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</si>
  <si>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</si>
  <si>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</si>
  <si>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</si>
  <si>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</si>
  <si>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</si>
  <si>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</si>
  <si>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</si>
  <si>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</si>
  <si>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</si>
  <si>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</si>
  <si>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</si>
  <si>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</si>
  <si>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</si>
  <si>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</si>
  <si>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</si>
  <si>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</si>
  <si>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</si>
  <si>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</si>
  <si>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</si>
  <si>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</si>
  <si>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</si>
  <si>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</si>
  <si>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</si>
  <si>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</si>
  <si>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</si>
  <si>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</si>
  <si>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</si>
  <si>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</si>
  <si>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</si>
  <si>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</si>
  <si>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</si>
  <si>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</si>
  <si>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</si>
  <si>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</si>
  <si>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</si>
  <si>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</si>
  <si>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</si>
  <si>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</si>
  <si>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</si>
  <si>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</si>
  <si>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</si>
  <si>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</si>
  <si>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</si>
  <si>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</si>
  <si>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</si>
  <si>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</si>
  <si>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</si>
  <si>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</si>
  <si>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</si>
  <si>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</si>
  <si>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</si>
  <si>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</si>
  <si>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</si>
  <si>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</si>
  <si>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</si>
  <si>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</si>
  <si>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</si>
  <si>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</si>
  <si>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</si>
  <si>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</si>
  <si>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</si>
  <si>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</si>
  <si>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</si>
  <si>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</si>
  <si>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</si>
  <si>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</si>
  <si>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</si>
  <si>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</si>
  <si>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</si>
  <si>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</si>
  <si>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</si>
  <si>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</si>
  <si>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</si>
  <si>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</si>
  <si>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</si>
  <si>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</si>
  <si>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</si>
  <si>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</si>
  <si>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</si>
  <si>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</si>
  <si>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</si>
  <si>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</si>
  <si>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</si>
  <si>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</si>
  <si>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</si>
  <si>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</si>
  <si>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</si>
  <si>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</si>
  <si>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</si>
  <si>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</si>
  <si>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</si>
  <si>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</si>
  <si>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</si>
  <si>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</si>
  <si>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</si>
  <si>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</si>
  <si>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</si>
  <si>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</si>
  <si>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</si>
  <si>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</si>
  <si>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</si>
  <si>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</si>
  <si>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</si>
  <si>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</si>
  <si>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</si>
  <si>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</si>
  <si>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</si>
  <si>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</si>
  <si>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</si>
  <si>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</si>
  <si>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</si>
  <si>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</si>
  <si>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</si>
  <si>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</si>
  <si>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</si>
  <si>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</si>
  <si>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</si>
  <si>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</si>
  <si>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</si>
  <si>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</si>
  <si>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</si>
  <si>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</si>
  <si>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</si>
  <si>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</si>
  <si>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</si>
  <si>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</si>
  <si>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</si>
  <si>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</si>
  <si>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</si>
  <si>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</si>
  <si>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</si>
  <si>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</si>
  <si>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</si>
  <si>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</si>
  <si>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</si>
  <si>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</si>
  <si>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</si>
  <si>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</si>
  <si>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</si>
  <si>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</si>
  <si>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</si>
  <si>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</si>
  <si>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</si>
  <si>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</si>
  <si>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</si>
  <si>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</si>
  <si>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</si>
  <si>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</si>
  <si>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</si>
  <si>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</si>
  <si>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</si>
  <si>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</si>
  <si>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</si>
  <si>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</si>
  <si>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</si>
  <si>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</si>
  <si>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</si>
  <si>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</si>
  <si>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</si>
  <si>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</si>
  <si>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</si>
  <si>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</si>
  <si>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</si>
  <si>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</si>
  <si>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</si>
  <si>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</si>
  <si>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</si>
  <si>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</si>
  <si>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</si>
  <si>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</si>
  <si>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</si>
  <si>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</si>
  <si>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</si>
  <si>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</si>
  <si>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</si>
  <si>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</si>
  <si>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</si>
  <si>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</si>
  <si>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</si>
  <si>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</si>
  <si>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</si>
  <si>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</si>
  <si>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</si>
  <si>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</si>
  <si>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</si>
  <si>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</si>
  <si>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</si>
  <si>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</si>
  <si>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</si>
  <si>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</si>
  <si>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</si>
  <si>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</si>
  <si>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</si>
  <si>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</si>
  <si>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</si>
  <si>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</si>
  <si>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</si>
  <si>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</si>
  <si>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</si>
  <si>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</si>
  <si>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</si>
  <si>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</si>
  <si>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</si>
  <si>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</si>
  <si>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</si>
  <si>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</si>
  <si>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</si>
  <si>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</si>
  <si>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</si>
  <si>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</si>
  <si>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</si>
  <si>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</si>
  <si>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</si>
  <si>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</si>
  <si>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</si>
  <si>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</si>
  <si>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</si>
  <si>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</si>
  <si>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</si>
  <si>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</si>
  <si>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</si>
  <si>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</si>
  <si>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</si>
  <si>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</si>
  <si>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</si>
  <si>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</si>
  <si>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</si>
  <si>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</si>
  <si>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</si>
  <si>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</si>
  <si>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</si>
  <si>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</si>
  <si>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</si>
  <si>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</si>
  <si>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</si>
  <si>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</si>
  <si>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</si>
  <si>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</si>
  <si>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</si>
  <si>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</si>
  <si>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</si>
  <si>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</si>
  <si>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</si>
  <si>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</si>
  <si>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</si>
  <si>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</si>
  <si>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</si>
  <si>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</si>
  <si>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</si>
  <si>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</si>
  <si>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</si>
  <si>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</si>
  <si>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</si>
  <si>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</si>
  <si>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</si>
  <si>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</si>
  <si>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</si>
  <si>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</si>
  <si>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</si>
  <si>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</si>
  <si>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</si>
  <si>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</si>
  <si>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</si>
  <si>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</si>
  <si>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</si>
  <si>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</si>
  <si>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</si>
  <si>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</si>
  <si>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</si>
  <si>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</si>
  <si>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</si>
  <si>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</si>
  <si>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</si>
  <si>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</si>
  <si>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</si>
  <si>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</si>
  <si>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</si>
  <si>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</si>
  <si>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</si>
  <si>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</si>
  <si>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</si>
  <si>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</si>
  <si>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</si>
  <si>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</si>
  <si>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</si>
  <si>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</si>
  <si>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</si>
  <si>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</si>
  <si>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</si>
  <si>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</si>
  <si>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</si>
  <si>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</si>
  <si>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</si>
  <si>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</si>
  <si>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</si>
  <si>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</si>
  <si>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</si>
  <si>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</si>
  <si>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</si>
  <si>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</si>
  <si>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</si>
  <si>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</si>
  <si>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</si>
  <si>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</si>
  <si>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</si>
  <si>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</si>
  <si>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</si>
  <si>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</si>
  <si>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</si>
  <si>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</si>
  <si>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</si>
  <si>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</si>
  <si>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</si>
  <si>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</si>
  <si>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</si>
  <si>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</si>
  <si>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</si>
  <si>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</si>
  <si>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</si>
  <si>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</si>
  <si>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</si>
  <si>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</si>
  <si>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</si>
  <si>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</si>
  <si>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</si>
  <si>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</si>
  <si>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</si>
  <si>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</si>
  <si>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</si>
  <si>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</si>
  <si>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</si>
  <si>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</si>
  <si>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</si>
  <si>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</si>
  <si>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</si>
  <si>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</si>
  <si>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</si>
  <si>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</si>
  <si>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</si>
  <si>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</si>
  <si>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</si>
  <si>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</si>
  <si>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</si>
  <si>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</si>
  <si>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</si>
  <si>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</si>
  <si>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</si>
  <si>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</si>
  <si>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</si>
  <si>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</si>
  <si>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</si>
  <si>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</si>
  <si>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</si>
  <si>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</si>
  <si>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</si>
  <si>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</si>
  <si>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</si>
  <si>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</si>
  <si>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</si>
  <si>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</si>
  <si>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</si>
  <si>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</si>
  <si>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</si>
  <si>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</si>
  <si>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</si>
  <si>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</si>
  <si>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</si>
  <si>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</si>
  <si>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</si>
  <si>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</si>
  <si>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</si>
  <si>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</si>
  <si>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</si>
  <si>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</si>
  <si>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</si>
  <si>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</si>
  <si>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</si>
  <si>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</si>
  <si>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</si>
  <si>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</si>
  <si>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</si>
  <si>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</si>
  <si>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</si>
  <si>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</si>
  <si>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</si>
  <si>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</si>
  <si>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</si>
  <si>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</si>
  <si>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</si>
  <si>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</si>
  <si>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</si>
  <si>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</si>
  <si>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</si>
  <si>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</si>
  <si>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</si>
  <si>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</si>
  <si>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</si>
  <si>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</si>
  <si>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</si>
  <si>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</si>
  <si>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</si>
  <si>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</si>
  <si>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</si>
  <si>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</si>
  <si>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</si>
  <si>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</si>
  <si>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</si>
  <si>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</si>
  <si>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</si>
  <si>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</si>
  <si>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</si>
  <si>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</si>
  <si>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</si>
  <si>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</si>
  <si>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</si>
  <si>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</si>
  <si>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</si>
  <si>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</si>
  <si>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</si>
  <si>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</si>
  <si>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</si>
  <si>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</si>
  <si>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</si>
  <si>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</si>
  <si>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</si>
  <si>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</si>
  <si>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</si>
  <si>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</si>
  <si>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</si>
  <si>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</si>
  <si>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</si>
  <si>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</si>
  <si>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</si>
  <si>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</si>
  <si>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</si>
  <si>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</si>
  <si>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</si>
  <si>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</si>
  <si>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</si>
  <si>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</si>
  <si>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</si>
  <si>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</si>
  <si>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</si>
  <si>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</si>
  <si>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</si>
  <si>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</si>
  <si>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</si>
  <si>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</si>
  <si>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</si>
  <si>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</si>
  <si>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</si>
  <si>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</si>
  <si>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</si>
  <si>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</si>
  <si>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</si>
  <si>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</si>
  <si>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</si>
  <si>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</si>
  <si>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</si>
  <si>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</si>
  <si>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</si>
  <si>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</si>
  <si>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</si>
  <si>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</si>
  <si>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</si>
  <si>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</si>
  <si>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</si>
  <si>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</si>
  <si>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</si>
  <si>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</si>
  <si>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</si>
  <si>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</si>
  <si>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</si>
  <si>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</si>
  <si>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</si>
  <si>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</si>
  <si>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</si>
  <si>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</si>
  <si>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</si>
  <si>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</si>
  <si>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</si>
  <si>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</si>
  <si>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</si>
  <si>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</si>
  <si>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</si>
  <si>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</si>
  <si>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</si>
  <si>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</si>
  <si>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</si>
  <si>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</si>
  <si>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</si>
  <si>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</si>
  <si>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</si>
  <si>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</si>
  <si>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</si>
  <si>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</si>
  <si>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</si>
  <si>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</si>
  <si>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</si>
  <si>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</si>
  <si>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</si>
  <si>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</si>
  <si>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</si>
  <si>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</si>
  <si>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</si>
  <si>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</si>
  <si>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</si>
  <si>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</si>
  <si>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</si>
  <si>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</si>
  <si>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</si>
  <si>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</si>
  <si>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</si>
  <si>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</si>
  <si>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</si>
  <si>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</si>
  <si>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</si>
  <si>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</si>
  <si>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</si>
  <si>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</si>
  <si>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</si>
  <si>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</si>
  <si>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</si>
  <si>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</si>
  <si>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</si>
  <si>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</si>
  <si>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</si>
  <si>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</si>
  <si>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</si>
  <si>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</si>
  <si>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</si>
  <si>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</si>
  <si>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</si>
  <si>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</si>
  <si>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</si>
  <si>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</si>
  <si>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</si>
  <si>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</si>
  <si>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</si>
  <si>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</si>
  <si>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</si>
  <si>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</si>
  <si>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</si>
  <si>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</si>
  <si>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</si>
  <si>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</si>
  <si>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</si>
  <si>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</si>
  <si>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</si>
  <si>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</si>
  <si>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</si>
  <si>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</si>
  <si>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</si>
  <si>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</si>
  <si>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</si>
  <si>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</si>
  <si>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</si>
  <si>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</si>
  <si>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</si>
  <si>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</si>
  <si>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</si>
  <si>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</si>
  <si>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</si>
  <si>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</si>
  <si>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</si>
  <si>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</si>
  <si>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</si>
  <si>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</si>
  <si>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</si>
  <si>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</si>
  <si>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</si>
  <si>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</si>
  <si>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</si>
  <si>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</si>
  <si>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</si>
  <si>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</si>
  <si>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</si>
  <si>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</si>
  <si>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</si>
  <si>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</si>
  <si>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</si>
  <si>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</si>
  <si>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</si>
  <si>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</si>
  <si>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</si>
  <si>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</si>
  <si>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</si>
  <si>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</si>
  <si>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</si>
  <si>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</si>
  <si>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</si>
  <si>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</si>
  <si>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</si>
  <si>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</si>
  <si>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</si>
  <si>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</si>
  <si>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</si>
  <si>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</si>
  <si>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</si>
  <si>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</si>
  <si>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</si>
  <si>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</si>
  <si>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</si>
  <si>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</si>
  <si>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</si>
  <si>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</si>
  <si>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</si>
  <si>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</si>
  <si>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</si>
  <si>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</si>
  <si>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</si>
  <si>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</si>
  <si>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</si>
  <si>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</si>
  <si>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</si>
  <si>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</si>
  <si>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</si>
  <si>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</si>
  <si>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</si>
  <si>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</si>
  <si>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</si>
  <si>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</si>
  <si>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</si>
  <si>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</si>
  <si>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</si>
  <si>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</si>
  <si>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</si>
  <si>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</si>
  <si>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</si>
  <si>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</si>
  <si>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</si>
  <si>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</si>
  <si>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</si>
  <si>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</si>
  <si>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</si>
  <si>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</si>
  <si>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</si>
  <si>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</si>
  <si>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</si>
  <si>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</si>
  <si>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</si>
  <si>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</si>
  <si>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</si>
  <si>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</si>
  <si>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</si>
  <si>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</si>
  <si>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</si>
  <si>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</si>
  <si>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</si>
  <si>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</si>
  <si>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</si>
  <si>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</si>
  <si>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</si>
  <si>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</si>
  <si>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</si>
  <si>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</si>
  <si>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</si>
  <si>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</si>
  <si>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</si>
  <si>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</si>
  <si>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</si>
  <si>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</si>
  <si>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</si>
  <si>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</si>
  <si>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</si>
  <si>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</si>
  <si>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</si>
  <si>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</si>
  <si>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</si>
  <si>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</si>
  <si>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</si>
  <si>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</si>
  <si>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</si>
  <si>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</si>
  <si>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</si>
  <si>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</si>
  <si>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</si>
  <si>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</si>
  <si>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</si>
  <si>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</si>
  <si>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</si>
  <si>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</si>
  <si>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</si>
  <si>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</si>
  <si>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</si>
  <si>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</si>
  <si>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</si>
  <si>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</si>
  <si>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</si>
  <si>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</si>
  <si>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</si>
  <si>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</si>
  <si>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</si>
  <si>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</si>
  <si>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</si>
  <si>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</si>
  <si>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</si>
  <si>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</si>
  <si>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</si>
  <si>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</si>
  <si>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</si>
  <si>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</si>
  <si>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</si>
  <si>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</si>
  <si>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</si>
  <si>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</si>
  <si>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</si>
  <si>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</si>
  <si>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</si>
  <si>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</si>
  <si>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</si>
  <si>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</si>
  <si>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</si>
  <si>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</si>
  <si>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</si>
  <si>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</si>
  <si>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</si>
  <si>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</si>
  <si>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</si>
  <si>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</si>
  <si>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</si>
  <si>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</si>
  <si>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</si>
  <si>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</si>
  <si>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</si>
  <si>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</si>
  <si>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</si>
  <si>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</si>
  <si>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</si>
  <si>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</si>
  <si>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</si>
  <si>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</si>
  <si>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</si>
  <si>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</si>
  <si>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</si>
  <si>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</si>
  <si>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</si>
  <si>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</si>
  <si>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</si>
  <si>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</si>
  <si>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</si>
  <si>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</si>
  <si>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</si>
  <si>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</si>
  <si>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</si>
  <si>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</si>
  <si>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</si>
  <si>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</si>
  <si>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</si>
  <si>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</si>
  <si>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</si>
  <si>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</si>
  <si>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</si>
  <si>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</si>
  <si>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</si>
  <si>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</si>
  <si>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</si>
  <si>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</si>
  <si>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</si>
  <si>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</si>
  <si>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</si>
  <si>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</si>
  <si>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</si>
  <si>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</si>
  <si>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</si>
  <si>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</si>
  <si>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</si>
  <si>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</si>
  <si>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</si>
  <si>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</si>
  <si>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</si>
  <si>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</si>
  <si>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</si>
  <si>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</si>
  <si>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</si>
  <si>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</si>
  <si>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</si>
  <si>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</si>
  <si>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</si>
  <si>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</si>
  <si>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</si>
  <si>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</si>
  <si>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</si>
  <si>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</si>
  <si>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</si>
  <si>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</si>
  <si>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</si>
  <si>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</si>
  <si>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</si>
  <si>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</si>
  <si>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</si>
  <si>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</si>
  <si>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</si>
  <si>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</si>
  <si>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</si>
  <si>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</si>
  <si>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</si>
  <si>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</si>
  <si>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</si>
  <si>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</si>
  <si>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</si>
  <si>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</si>
  <si>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</si>
  <si>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</si>
  <si>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</si>
  <si>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</si>
  <si>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</si>
  <si>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</si>
  <si>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</si>
  <si>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</si>
  <si>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</si>
  <si>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</si>
  <si>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</si>
  <si>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</si>
  <si>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</si>
  <si>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</si>
  <si>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</si>
  <si>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</si>
  <si>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</si>
  <si>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</si>
  <si>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</si>
  <si>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</si>
  <si>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</si>
  <si>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</si>
  <si>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</si>
  <si>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</si>
  <si>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</si>
  <si>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</si>
  <si>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</si>
  <si>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</si>
  <si>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</si>
  <si>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</si>
  <si>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</si>
  <si>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</si>
  <si>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</si>
  <si>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</si>
  <si>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</si>
  <si>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</si>
  <si>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</si>
  <si>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</si>
  <si>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</si>
  <si>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</si>
  <si>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</si>
  <si>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</si>
  <si>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</si>
  <si>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</si>
  <si>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</si>
  <si>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</si>
  <si>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</si>
  <si>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</si>
  <si>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</si>
  <si>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</si>
  <si>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</si>
  <si>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</si>
  <si>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</si>
  <si>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</si>
  <si>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</si>
  <si>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</si>
  <si>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</si>
  <si>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</si>
  <si>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</si>
  <si>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</si>
  <si>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</si>
  <si>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</si>
  <si>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</si>
  <si>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</si>
  <si>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</si>
  <si>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</si>
  <si>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</si>
  <si>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</si>
  <si>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</si>
  <si>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</si>
  <si>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</si>
  <si>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</si>
  <si>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</si>
  <si>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</si>
  <si>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</si>
  <si>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</si>
  <si>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</si>
  <si>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</si>
  <si>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</si>
  <si>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</si>
  <si>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</si>
  <si>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</si>
  <si>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</si>
  <si>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</si>
  <si>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</si>
  <si>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</si>
  <si>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</si>
  <si>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</si>
  <si>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</si>
  <si>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</si>
  <si>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</si>
  <si>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</si>
  <si>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</si>
  <si>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</si>
  <si>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</si>
  <si>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</si>
  <si>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</si>
  <si>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</si>
  <si>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</si>
  <si>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</si>
  <si>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</si>
  <si>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</si>
  <si>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</si>
  <si>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</si>
  <si>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</si>
  <si>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</si>
  <si>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</si>
  <si>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</si>
  <si>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</si>
  <si>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</si>
  <si>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</si>
  <si>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</si>
  <si>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</si>
  <si>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</si>
  <si>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</si>
  <si>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</si>
  <si>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</si>
  <si>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</si>
  <si>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</si>
  <si>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</si>
  <si>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</si>
  <si>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</si>
  <si>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</si>
  <si>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</si>
  <si>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</si>
  <si>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</si>
  <si>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</si>
  <si>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</si>
  <si>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</si>
  <si>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</si>
  <si>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</si>
  <si>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</si>
  <si>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</si>
  <si>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</si>
  <si>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</si>
  <si>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</si>
  <si>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</si>
  <si>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</si>
  <si>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</si>
  <si>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</si>
  <si>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</si>
  <si>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</si>
  <si>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</si>
  <si>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</si>
  <si>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</si>
  <si>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</si>
  <si>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</si>
  <si>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</si>
  <si>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</si>
  <si>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</si>
  <si>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</si>
  <si>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</si>
  <si>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</si>
  <si>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</si>
  <si>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</si>
  <si>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</si>
  <si>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</si>
  <si>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</si>
  <si>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</si>
  <si>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</si>
  <si>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</si>
  <si>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</si>
  <si>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</si>
  <si>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</si>
  <si>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</si>
  <si>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</si>
  <si>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</si>
  <si>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</si>
  <si>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</si>
  <si>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</si>
  <si>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</si>
  <si>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</si>
  <si>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</si>
  <si>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</si>
  <si>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</si>
  <si>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</si>
  <si>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</si>
  <si>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</si>
  <si>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</si>
  <si>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</si>
  <si>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</si>
  <si>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</si>
  <si>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</si>
  <si>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</si>
  <si>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</si>
  <si>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</si>
  <si>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</si>
  <si>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</si>
  <si>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</si>
  <si>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</si>
  <si>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</si>
  <si>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</si>
  <si>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</si>
  <si>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</si>
  <si>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</si>
  <si>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</si>
  <si>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</si>
  <si>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</si>
  <si>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</si>
  <si>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</si>
  <si>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</si>
  <si>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</si>
  <si>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</si>
  <si>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</si>
  <si>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</si>
  <si>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</si>
  <si>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</si>
  <si>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</si>
  <si>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</si>
  <si>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</si>
  <si>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</si>
  <si>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</si>
  <si>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</si>
  <si>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</si>
  <si>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</si>
  <si>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</si>
  <si>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</si>
  <si>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</si>
  <si>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</si>
  <si>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</si>
  <si>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</si>
  <si>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</si>
  <si>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</si>
  <si>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</si>
  <si>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</si>
  <si>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</si>
  <si>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</si>
  <si>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</si>
  <si>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</si>
  <si>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</si>
  <si>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</si>
  <si>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</si>
  <si>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</si>
  <si>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</si>
  <si>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</si>
  <si>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</si>
  <si>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</si>
  <si>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</si>
  <si>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</si>
  <si>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</si>
  <si>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</si>
  <si>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</si>
  <si>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</si>
  <si>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</si>
  <si>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</si>
  <si>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</si>
  <si>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</si>
  <si>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</si>
  <si>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</si>
  <si>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</si>
  <si>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</si>
  <si>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</si>
  <si>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</si>
  <si>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</si>
  <si>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</si>
  <si>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</si>
  <si>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</si>
  <si>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</si>
  <si>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</si>
  <si>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</si>
  <si>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</si>
  <si>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</si>
  <si>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</si>
  <si>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</si>
  <si>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</si>
  <si>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</si>
  <si>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</si>
  <si>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</si>
  <si>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</si>
  <si>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</si>
  <si>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</si>
  <si>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</si>
  <si>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</si>
  <si>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</si>
  <si>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</si>
  <si>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</si>
  <si>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</si>
  <si>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</si>
  <si>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</si>
  <si>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</si>
  <si>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</si>
  <si>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</si>
  <si>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</si>
  <si>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</si>
  <si>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</si>
  <si>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</si>
  <si>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</si>
  <si>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</si>
  <si>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</si>
  <si>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</si>
  <si>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</si>
  <si>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</si>
  <si>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</si>
  <si>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</si>
  <si>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</si>
  <si>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</si>
  <si>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</si>
  <si>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</si>
  <si>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</si>
  <si>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</si>
  <si>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</si>
  <si>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</si>
  <si>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</si>
  <si>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</si>
  <si>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</si>
  <si>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</si>
  <si>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</si>
  <si>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</si>
  <si>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</si>
  <si>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</si>
  <si>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</si>
  <si>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</si>
  <si>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</si>
  <si>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</si>
  <si>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</si>
  <si>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</si>
  <si>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</si>
  <si>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</si>
  <si>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</si>
  <si>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</si>
  <si>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</si>
  <si>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</si>
  <si>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</si>
  <si>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</si>
  <si>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</si>
  <si>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</si>
  <si>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</si>
  <si>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</si>
  <si>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</si>
  <si>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</si>
  <si>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</si>
  <si>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</si>
  <si>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</si>
  <si>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</si>
  <si>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</si>
  <si>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</si>
  <si>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</si>
  <si>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</si>
  <si>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</si>
  <si>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</si>
  <si>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</si>
  <si>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</si>
  <si>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</si>
  <si>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</si>
  <si>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</si>
  <si>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</si>
  <si>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</si>
  <si>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</si>
  <si>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</si>
  <si>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</si>
  <si>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</si>
  <si>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</si>
  <si>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</si>
  <si>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</si>
  <si>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</si>
  <si>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</si>
  <si>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</si>
  <si>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</si>
  <si>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</si>
  <si>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</si>
  <si>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</si>
  <si>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</si>
  <si>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</si>
  <si>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</si>
  <si>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</si>
  <si>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</si>
  <si>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</si>
  <si>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</si>
  <si>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</si>
  <si>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</si>
  <si>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</si>
  <si>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</si>
  <si>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</si>
  <si>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</si>
  <si>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</si>
  <si>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</si>
  <si>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</si>
  <si>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</si>
  <si>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</si>
  <si>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</si>
  <si>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</si>
  <si>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</si>
  <si>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</si>
  <si>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</si>
  <si>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</si>
  <si>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</si>
  <si>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</si>
  <si>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</si>
  <si>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</si>
  <si>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</si>
  <si>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</si>
  <si>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</si>
  <si>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</si>
  <si>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</si>
  <si>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</si>
  <si>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</si>
  <si>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</si>
  <si>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</si>
  <si>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</si>
  <si>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</si>
  <si>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</si>
  <si>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</si>
  <si>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</si>
  <si>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</si>
  <si>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</si>
  <si>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</si>
  <si>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</si>
  <si>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</si>
  <si>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</si>
  <si>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</si>
  <si>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</si>
  <si>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</si>
  <si>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</si>
  <si>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</si>
  <si>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</si>
  <si>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</si>
  <si>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</si>
  <si>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</si>
  <si>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</si>
  <si>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</si>
  <si>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</si>
  <si>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</si>
  <si>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</si>
  <si>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</si>
  <si>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</si>
  <si>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</si>
  <si>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</si>
  <si>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</si>
  <si>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</si>
  <si>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</si>
  <si>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</si>
  <si>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</si>
  <si>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</si>
  <si>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</si>
  <si>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</si>
  <si>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</si>
  <si>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</si>
  <si>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</si>
  <si>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</si>
  <si>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</si>
  <si>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</si>
  <si>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</si>
  <si>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</si>
  <si>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</si>
  <si>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</si>
  <si>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</si>
  <si>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</si>
  <si>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</si>
  <si>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</si>
  <si>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</si>
  <si>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</si>
  <si>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</si>
  <si>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</si>
  <si>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</si>
  <si>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</si>
  <si>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</si>
  <si>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</si>
  <si>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</si>
  <si>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</si>
  <si>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</si>
  <si>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</si>
  <si>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</si>
  <si>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</si>
  <si>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</si>
  <si>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</si>
  <si>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</si>
  <si>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</si>
  <si>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</si>
  <si>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</si>
  <si>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</si>
  <si>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</si>
  <si>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</si>
  <si>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</si>
  <si>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</si>
  <si>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</si>
  <si>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</si>
  <si>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</si>
  <si>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</si>
  <si>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</si>
  <si>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</si>
  <si>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</si>
  <si>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</si>
  <si>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</si>
  <si>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</si>
  <si>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</si>
  <si>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</si>
  <si>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</si>
  <si>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</si>
  <si>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</si>
  <si>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</si>
  <si>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</si>
  <si>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</si>
  <si>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</si>
  <si>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</si>
  <si>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</si>
  <si>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</si>
  <si>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</si>
  <si>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</si>
  <si>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</si>
  <si>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</si>
  <si>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</si>
  <si>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</si>
  <si>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</si>
  <si>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</si>
  <si>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</si>
  <si>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</si>
  <si>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</si>
  <si>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</si>
  <si>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</si>
  <si>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</si>
  <si>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</si>
  <si>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</si>
  <si>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</si>
  <si>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</si>
  <si>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</si>
  <si>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</si>
  <si>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</si>
  <si>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</si>
  <si>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</si>
  <si>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</si>
  <si>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</si>
  <si>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</si>
  <si>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</si>
  <si>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</si>
  <si>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</si>
  <si>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</si>
  <si>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</si>
  <si>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</si>
  <si>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</si>
  <si>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</si>
  <si>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</si>
  <si>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</si>
  <si>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</si>
  <si>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</si>
  <si>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</si>
  <si>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</si>
  <si>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</si>
  <si>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</si>
  <si>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</si>
  <si>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</si>
  <si>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</si>
  <si>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</si>
  <si>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</si>
  <si>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</si>
  <si>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</si>
  <si>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</si>
  <si>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</si>
  <si>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</si>
  <si>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</si>
  <si>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</si>
  <si>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</si>
  <si>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</si>
  <si>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</si>
  <si>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</si>
  <si>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</si>
  <si>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</si>
  <si>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</si>
  <si>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</si>
  <si>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</si>
  <si>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</si>
  <si>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</si>
  <si>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</si>
  <si>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</si>
  <si>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</si>
  <si>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</si>
  <si>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</si>
  <si>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</si>
  <si>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</si>
  <si>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</si>
  <si>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</si>
  <si>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</si>
  <si>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</si>
  <si>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</si>
  <si>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</si>
  <si>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</si>
  <si>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</si>
  <si>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</si>
  <si>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</si>
  <si>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</si>
  <si>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</si>
  <si>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</si>
  <si>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</si>
  <si>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</si>
  <si>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</si>
  <si>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</si>
  <si>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</si>
  <si>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</si>
  <si>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</si>
  <si>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</si>
  <si>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</si>
  <si>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</si>
  <si>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</si>
  <si>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</si>
  <si>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</si>
  <si>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</si>
  <si>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</si>
  <si>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</si>
  <si>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</si>
  <si>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</si>
  <si>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</si>
  <si>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</si>
  <si>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</si>
  <si>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</si>
  <si>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</si>
  <si>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</si>
  <si>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</si>
  <si>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</si>
  <si>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</si>
  <si>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</si>
  <si>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</si>
  <si>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</si>
  <si>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</si>
  <si>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</si>
  <si>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</si>
  <si>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</si>
  <si>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</si>
  <si>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</si>
  <si>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</si>
  <si>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</si>
  <si>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</si>
  <si>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</si>
  <si>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</si>
  <si>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</si>
  <si>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</si>
  <si>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</si>
  <si>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</si>
  <si>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</si>
  <si>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</si>
  <si>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</si>
  <si>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</si>
  <si>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</si>
  <si>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</si>
  <si>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</si>
  <si>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</si>
  <si>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</si>
  <si>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</si>
  <si>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</si>
  <si>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</si>
  <si>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</si>
  <si>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</si>
  <si>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</si>
  <si>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</si>
  <si>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</si>
  <si>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</si>
  <si>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</si>
  <si>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</si>
  <si>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</si>
  <si>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</si>
  <si>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</si>
  <si>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</si>
  <si>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</si>
  <si>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</si>
  <si>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</si>
  <si>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</si>
  <si>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</si>
  <si>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</si>
  <si>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</si>
  <si>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</si>
  <si>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</si>
  <si>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</si>
  <si>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</si>
  <si>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</si>
  <si>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</si>
  <si>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</si>
  <si>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</si>
  <si>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</si>
  <si>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</si>
  <si>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</si>
  <si>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</si>
  <si>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</si>
  <si>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</si>
  <si>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</si>
  <si>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</si>
  <si>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</si>
  <si>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</si>
  <si>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</si>
  <si>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</si>
  <si>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</si>
  <si>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</si>
  <si>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</si>
  <si>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</si>
  <si>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</si>
  <si>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</si>
  <si>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</si>
  <si>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</si>
  <si>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</si>
  <si>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</si>
  <si>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</si>
  <si>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</si>
  <si>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</si>
  <si>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</si>
  <si>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</si>
  <si>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</si>
  <si>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</si>
  <si>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</si>
  <si>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</si>
  <si>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</si>
  <si>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</si>
  <si>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</si>
  <si>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</si>
  <si>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</si>
  <si>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</si>
  <si>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</si>
  <si>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</si>
  <si>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</si>
  <si>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</si>
  <si>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</si>
  <si>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</si>
  <si>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</si>
  <si>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</si>
  <si>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</si>
  <si>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</si>
  <si>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</si>
  <si>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</si>
  <si>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</si>
  <si>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</si>
  <si>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</si>
  <si>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</si>
  <si>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</si>
  <si>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</si>
  <si>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</si>
  <si>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</si>
  <si>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</si>
  <si>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</si>
  <si>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</si>
  <si>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</si>
  <si>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</si>
  <si>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</si>
  <si>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</si>
  <si>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</si>
  <si>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</si>
  <si>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</si>
  <si>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</si>
  <si>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</si>
  <si>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</si>
  <si>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</si>
  <si>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</si>
  <si>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</si>
  <si>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</si>
  <si>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</si>
  <si>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</si>
  <si>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</si>
  <si>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</si>
  <si>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</si>
  <si>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</si>
  <si>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</si>
  <si>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</si>
  <si>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</si>
  <si>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</si>
  <si>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</si>
  <si>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</si>
  <si>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</si>
  <si>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</si>
  <si>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</si>
  <si>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</si>
  <si>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</si>
  <si>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</si>
  <si>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</si>
  <si>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</si>
  <si>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</si>
  <si>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</si>
  <si>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</si>
  <si>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</si>
  <si>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</si>
  <si>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</si>
  <si>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</si>
  <si>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</si>
  <si>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</si>
  <si>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</si>
  <si>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</si>
  <si>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</si>
  <si>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</si>
  <si>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</si>
  <si>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</si>
  <si>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</si>
  <si>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</si>
  <si>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</si>
  <si>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</si>
  <si>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</si>
  <si>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</si>
  <si>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</si>
  <si>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</si>
  <si>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</si>
  <si>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</si>
  <si>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</si>
  <si>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</si>
  <si>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</si>
  <si>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</si>
  <si>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</si>
  <si>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</si>
  <si>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</si>
  <si>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</si>
  <si>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</si>
  <si>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</si>
  <si>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</si>
  <si>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</si>
  <si>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</si>
  <si>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</si>
  <si>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</si>
  <si>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</si>
  <si>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</si>
  <si>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</si>
  <si>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</si>
  <si>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</si>
  <si>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</si>
  <si>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</si>
  <si>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</si>
  <si>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</si>
  <si>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</si>
  <si>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</si>
  <si>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</si>
  <si>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</si>
  <si>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</si>
  <si>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</si>
  <si>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</si>
  <si>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</si>
  <si>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</si>
  <si>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</si>
  <si>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</si>
  <si>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</si>
  <si>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</si>
  <si>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</si>
  <si>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</si>
  <si>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</si>
  <si>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</si>
  <si>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</si>
  <si>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</si>
  <si>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</si>
  <si>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</si>
  <si>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</si>
  <si>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</si>
  <si>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</si>
  <si>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</si>
  <si>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</si>
  <si>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</si>
  <si>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</si>
  <si>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</si>
  <si>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</si>
  <si>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</si>
  <si>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</si>
  <si>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</si>
  <si>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</si>
  <si>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</si>
  <si>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</si>
  <si>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</si>
  <si>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</si>
  <si>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</si>
  <si>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</si>
  <si>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</si>
  <si>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</si>
  <si>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</si>
  <si>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</si>
  <si>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</si>
  <si>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</si>
  <si>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</si>
  <si>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</si>
  <si>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</si>
  <si>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</si>
  <si>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</si>
  <si>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</si>
  <si>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</si>
  <si>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</si>
  <si>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</si>
  <si>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</si>
  <si>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</si>
  <si>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</si>
  <si>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</si>
  <si>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</si>
  <si>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</si>
  <si>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</si>
  <si>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</si>
  <si>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</si>
  <si>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</si>
  <si>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</si>
  <si>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</si>
  <si>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</si>
  <si>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</si>
  <si>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</si>
  <si>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</si>
  <si>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</si>
  <si>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</si>
  <si>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</si>
  <si>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</si>
  <si>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</si>
  <si>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</si>
  <si>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</si>
  <si>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</si>
  <si>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</si>
  <si>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</si>
  <si>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</si>
  <si>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</si>
  <si>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</si>
  <si>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</si>
  <si>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</si>
  <si>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</si>
  <si>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</si>
  <si>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</si>
  <si>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</si>
  <si>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</si>
  <si>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</si>
  <si>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</si>
  <si>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</si>
  <si>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</si>
  <si>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</si>
  <si>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</si>
  <si>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</si>
  <si>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</si>
  <si>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</si>
  <si>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</si>
  <si>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</si>
  <si>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</si>
  <si>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</si>
  <si>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</si>
  <si>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</si>
  <si>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</si>
  <si>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</si>
  <si>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</si>
  <si>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</si>
  <si>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</si>
  <si>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</si>
  <si>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</si>
  <si>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</si>
  <si>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</si>
  <si>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</si>
  <si>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</si>
  <si>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</si>
  <si>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</si>
  <si>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</si>
  <si>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</si>
  <si>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</si>
  <si>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</si>
  <si>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</si>
  <si>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</si>
  <si>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</si>
  <si>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</si>
  <si>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</si>
  <si>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</si>
  <si>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</si>
  <si>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</si>
  <si>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</si>
  <si>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</si>
  <si>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</si>
  <si>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</si>
  <si>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</si>
  <si>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</si>
  <si>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</si>
  <si>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</si>
  <si>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</si>
  <si>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</si>
  <si>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</si>
  <si>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</si>
  <si>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</si>
  <si>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</si>
  <si>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</si>
  <si>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</si>
  <si>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</si>
  <si>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</si>
  <si>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</si>
  <si>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</si>
  <si>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</si>
  <si>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</si>
  <si>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</si>
  <si>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</si>
  <si>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</si>
  <si>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</si>
  <si>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</si>
  <si>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</si>
  <si>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</si>
  <si>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</si>
  <si>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</si>
  <si>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</si>
  <si>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</si>
  <si>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</si>
  <si>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</si>
  <si>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</si>
  <si>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</si>
  <si>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</si>
  <si>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</si>
  <si>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</si>
  <si>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</si>
  <si>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</si>
  <si>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</si>
  <si>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</si>
  <si>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</si>
  <si>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</si>
  <si>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</si>
  <si>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</si>
  <si>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</si>
  <si>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</si>
  <si>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</si>
  <si>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</si>
  <si>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</si>
  <si>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</si>
  <si>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</si>
  <si>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</si>
  <si>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</si>
  <si>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</si>
  <si>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</si>
  <si>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</si>
  <si>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</si>
  <si>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</si>
  <si>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</si>
  <si>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</si>
  <si>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</si>
  <si>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</si>
  <si>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</si>
  <si>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</si>
  <si>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</si>
  <si>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</si>
  <si>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</si>
  <si>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</si>
  <si>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</si>
  <si>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</si>
  <si>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</si>
  <si>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</si>
  <si>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</si>
  <si>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</si>
  <si>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</si>
  <si>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</si>
  <si>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</si>
  <si>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</si>
  <si>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</si>
  <si>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</si>
  <si>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</si>
  <si>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</si>
  <si>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</si>
  <si>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</si>
  <si>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</si>
  <si>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</si>
  <si>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</si>
  <si>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</si>
  <si>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</si>
  <si>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</si>
  <si>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</si>
  <si>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</si>
  <si>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</si>
  <si>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</si>
  <si>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</si>
  <si>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</si>
  <si>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</si>
  <si>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</si>
  <si>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</si>
  <si>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</si>
  <si>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</si>
  <si>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</si>
  <si>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</si>
  <si>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</si>
  <si>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</si>
  <si>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</si>
  <si>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</si>
  <si>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</si>
  <si>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</si>
  <si>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</si>
  <si>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</si>
  <si>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</si>
  <si>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</si>
  <si>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</si>
  <si>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</si>
  <si>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</si>
  <si>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</si>
  <si>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</si>
  <si>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</si>
  <si>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</si>
  <si>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</si>
  <si>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</si>
  <si>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</si>
  <si>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</si>
  <si>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</si>
  <si>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</si>
  <si>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</si>
  <si>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</si>
  <si>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</si>
  <si>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</si>
  <si>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</si>
  <si>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</si>
  <si>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</si>
  <si>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</si>
  <si>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</si>
  <si>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</si>
  <si>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</si>
  <si>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</si>
  <si>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</si>
  <si>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</si>
  <si>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</si>
  <si>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</si>
  <si>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</si>
  <si>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</si>
  <si>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</si>
  <si>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</si>
  <si>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</si>
  <si>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</si>
  <si>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</si>
  <si>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</si>
  <si>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</si>
  <si>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</si>
  <si>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</si>
  <si>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</si>
  <si>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</si>
  <si>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</si>
  <si>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</si>
  <si>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</si>
  <si>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</si>
  <si>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</si>
  <si>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</si>
  <si>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</si>
  <si>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</si>
  <si>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</si>
  <si>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</si>
  <si>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</si>
  <si>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</si>
  <si>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</si>
  <si>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</si>
  <si>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</si>
  <si>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</si>
  <si>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</si>
  <si>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</si>
  <si>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</si>
  <si>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</si>
  <si>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</si>
  <si>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</si>
  <si>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</si>
  <si>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</si>
  <si>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</si>
  <si>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</si>
  <si>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</si>
  <si>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</si>
  <si>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</si>
  <si>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</si>
  <si>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</si>
  <si>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</si>
  <si>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</si>
  <si>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</si>
  <si>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</si>
  <si>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</si>
  <si>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</si>
  <si>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</si>
  <si>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</si>
  <si>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</si>
  <si>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</si>
  <si>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</si>
  <si>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</si>
  <si>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</si>
  <si>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</si>
  <si>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</si>
  <si>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</si>
  <si>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</si>
  <si>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</si>
  <si>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</si>
  <si>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</si>
  <si>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</si>
  <si>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</si>
  <si>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</si>
  <si>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</si>
  <si>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</si>
  <si>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</si>
  <si>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</si>
  <si>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</si>
  <si>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</si>
  <si>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</si>
  <si>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</si>
  <si>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</si>
  <si>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</si>
  <si>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</si>
  <si>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</si>
  <si>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</si>
  <si>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</si>
  <si>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</si>
  <si>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</si>
  <si>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</si>
  <si>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</si>
  <si>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</si>
  <si>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</si>
  <si>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</si>
  <si>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</si>
  <si>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</si>
  <si>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</si>
  <si>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</si>
  <si>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</si>
  <si>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</si>
  <si>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</si>
  <si>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</si>
  <si>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</si>
  <si>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</si>
  <si>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</si>
  <si>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</si>
  <si>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</si>
  <si>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</si>
  <si>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</si>
  <si>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</si>
  <si>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</si>
  <si>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</si>
  <si>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</si>
  <si>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</si>
  <si>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</si>
  <si>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</si>
  <si>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</si>
  <si>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</si>
  <si>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</si>
  <si>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</si>
  <si>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</si>
  <si>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</si>
  <si>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</si>
  <si>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</si>
  <si>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</si>
  <si>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</si>
  <si>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</si>
  <si>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</si>
  <si>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</si>
  <si>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</si>
  <si>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</si>
  <si>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</si>
  <si>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</si>
  <si>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</si>
  <si>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</si>
  <si>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</si>
  <si>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</si>
  <si>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</si>
  <si>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</si>
  <si>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</si>
  <si>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</si>
  <si>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</si>
  <si>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</si>
  <si>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</si>
  <si>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</si>
  <si>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</si>
  <si>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</si>
  <si>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</si>
  <si>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</si>
  <si>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</si>
  <si>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</si>
  <si>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</si>
  <si>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</si>
  <si>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</si>
  <si>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</si>
  <si>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</si>
  <si>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</si>
  <si>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</si>
  <si>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</si>
  <si>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</si>
  <si>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</si>
  <si>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</si>
  <si>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</si>
  <si>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</si>
  <si>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</si>
  <si>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</si>
  <si>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</si>
  <si>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</si>
  <si>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</si>
  <si>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</si>
  <si>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</si>
  <si>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</si>
  <si>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</si>
  <si>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</si>
  <si>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</si>
  <si>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</si>
  <si>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</si>
  <si>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</si>
  <si>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</si>
  <si>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</si>
  <si>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</si>
  <si>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</si>
  <si>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</si>
  <si>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</si>
  <si>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</si>
  <si>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</si>
  <si>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</si>
  <si>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</si>
  <si>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</si>
  <si>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</si>
  <si>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</si>
  <si>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</si>
  <si>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</si>
  <si>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</si>
  <si>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</si>
  <si>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</si>
  <si>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</si>
  <si>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</si>
  <si>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</si>
  <si>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</si>
  <si>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</si>
  <si>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</si>
  <si>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</si>
  <si>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</si>
  <si>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</si>
  <si>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</si>
  <si>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</si>
  <si>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</si>
  <si>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</si>
  <si>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</si>
  <si>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</si>
  <si>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</si>
  <si>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</si>
  <si>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</si>
  <si>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</si>
  <si>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</si>
  <si>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</si>
  <si>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</si>
  <si>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</si>
  <si>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</si>
  <si>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</si>
  <si>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</si>
  <si>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</si>
  <si>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</si>
  <si>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</si>
  <si>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</si>
  <si>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</si>
  <si>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</si>
  <si>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</si>
  <si>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</si>
  <si>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</si>
  <si>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</si>
  <si>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</si>
  <si>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</si>
  <si>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</si>
  <si>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</si>
  <si>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</si>
  <si>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</si>
  <si>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</si>
  <si>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</si>
  <si>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</si>
  <si>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</si>
  <si>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</si>
  <si>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</si>
  <si>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</si>
  <si>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</si>
  <si>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</si>
  <si>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</si>
  <si>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</si>
  <si>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</si>
  <si>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</si>
  <si>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</si>
  <si>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</si>
  <si>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</si>
  <si>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</si>
  <si>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</si>
  <si>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</si>
  <si>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</si>
  <si>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</si>
  <si>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</si>
  <si>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</si>
  <si>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</si>
  <si>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</si>
  <si>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</si>
  <si>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</si>
  <si>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</si>
  <si>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</si>
  <si>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</si>
  <si>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</si>
  <si>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</si>
  <si>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</si>
  <si>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</si>
  <si>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</si>
  <si>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</si>
  <si>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</si>
  <si>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</si>
  <si>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</si>
  <si>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</si>
  <si>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</si>
  <si>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</si>
  <si>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</si>
  <si>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</si>
  <si>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</si>
  <si>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</si>
  <si>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</si>
  <si>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</si>
  <si>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</si>
  <si>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</si>
  <si>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</si>
  <si>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</si>
  <si>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</si>
  <si>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</si>
  <si>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</si>
  <si>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</si>
  <si>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</si>
  <si>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</si>
  <si>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</si>
  <si>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</si>
  <si>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</si>
  <si>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</si>
  <si>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</si>
  <si>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</si>
  <si>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</si>
  <si>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</si>
  <si>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</si>
  <si>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</si>
  <si>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</si>
  <si>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</si>
  <si>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</si>
  <si>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</si>
  <si>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</si>
  <si>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</si>
  <si>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</si>
  <si>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</si>
  <si>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</si>
  <si>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</si>
  <si>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</si>
  <si>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</si>
  <si>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</si>
  <si>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</si>
  <si>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</si>
  <si>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</si>
  <si>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</si>
  <si>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</si>
  <si>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</si>
  <si>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</si>
  <si>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</si>
  <si>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</si>
  <si>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</si>
  <si>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</si>
  <si>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</si>
  <si>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</si>
  <si>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</si>
  <si>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</si>
  <si>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</si>
  <si>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</si>
  <si>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</si>
  <si>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</si>
  <si>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</si>
  <si>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</si>
  <si>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</si>
  <si>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</si>
  <si>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</si>
  <si>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</si>
  <si>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</si>
  <si>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</si>
  <si>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</si>
  <si>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</si>
  <si>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</si>
  <si>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</si>
  <si>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</si>
  <si>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</si>
  <si>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</si>
  <si>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</si>
  <si>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</si>
  <si>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</si>
  <si>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</si>
  <si>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</si>
  <si>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</si>
  <si>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</si>
  <si>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</si>
  <si>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</si>
  <si>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</si>
  <si>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</si>
  <si>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</si>
  <si>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</si>
  <si>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</si>
  <si>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</si>
  <si>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</si>
  <si>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</si>
  <si>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</si>
  <si>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</si>
  <si>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</si>
  <si>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</si>
  <si>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</si>
  <si>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</si>
  <si>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</si>
  <si>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</si>
  <si>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</si>
  <si>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</si>
  <si>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</si>
  <si>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</si>
  <si>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</si>
  <si>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</si>
  <si>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</si>
  <si>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</si>
  <si>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</si>
  <si>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</si>
  <si>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</si>
  <si>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</si>
  <si>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</si>
  <si>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</si>
  <si>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</si>
  <si>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</si>
  <si>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</si>
  <si>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</si>
  <si>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</si>
  <si>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</si>
  <si>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</si>
  <si>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</si>
  <si>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</si>
  <si>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</si>
  <si>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</si>
  <si>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</si>
  <si>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</si>
  <si>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</si>
  <si>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</si>
  <si>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</si>
  <si>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</si>
  <si>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</si>
  <si>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</si>
  <si>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</si>
  <si>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</si>
  <si>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</si>
  <si>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</si>
  <si>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</si>
  <si>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</si>
  <si>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</si>
  <si>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</si>
  <si>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</si>
  <si>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</si>
  <si>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</si>
  <si>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</si>
  <si>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</si>
  <si>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</si>
  <si>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</si>
  <si>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</si>
  <si>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</si>
  <si>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</si>
  <si>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</si>
  <si>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</si>
  <si>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</si>
  <si>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</si>
  <si>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</si>
  <si>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</si>
  <si>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</si>
  <si>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</si>
  <si>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</si>
  <si>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</si>
  <si>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</si>
  <si>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</si>
  <si>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</si>
  <si>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</si>
  <si>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</si>
  <si>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</si>
  <si>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</si>
  <si>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</si>
  <si>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</si>
  <si>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</si>
  <si>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</si>
  <si>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</si>
  <si>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</si>
  <si>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</si>
  <si>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</si>
  <si>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</si>
  <si>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</si>
  <si>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</si>
  <si>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</si>
  <si>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</si>
  <si>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</si>
  <si>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</si>
  <si>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</si>
  <si>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</si>
  <si>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</si>
  <si>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</si>
  <si>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</si>
  <si>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</si>
  <si>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</si>
  <si>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</si>
  <si>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</si>
  <si>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</si>
  <si>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</si>
  <si>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</si>
  <si>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</si>
  <si>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</si>
  <si>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</si>
  <si>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</si>
  <si>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</si>
  <si>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</si>
  <si>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</si>
  <si>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</si>
  <si>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</si>
  <si>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</si>
  <si>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</si>
  <si>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</si>
  <si>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</si>
  <si>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</si>
  <si>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</si>
  <si>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</si>
  <si>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</si>
  <si>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</si>
  <si>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</si>
  <si>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</si>
  <si>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</si>
  <si>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</si>
  <si>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</si>
  <si>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</si>
  <si>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</si>
  <si>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</si>
  <si>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</si>
  <si>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</si>
  <si>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</si>
  <si>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</si>
  <si>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</si>
  <si>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</si>
  <si>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</si>
  <si>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</si>
  <si>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</si>
  <si>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</si>
  <si>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</si>
  <si>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</si>
  <si>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</si>
  <si>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</si>
  <si>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</si>
  <si>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</si>
  <si>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</si>
  <si>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</si>
  <si>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</si>
  <si>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</si>
  <si>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</si>
  <si>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</si>
  <si>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</si>
  <si>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</si>
  <si>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</si>
  <si>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</si>
  <si>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</si>
  <si>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</si>
  <si>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</si>
  <si>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</si>
  <si>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</si>
  <si>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</si>
  <si>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</si>
  <si>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</si>
  <si>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</si>
  <si>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</si>
  <si>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</si>
  <si>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</si>
  <si>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</si>
  <si>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</si>
  <si>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</si>
  <si>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</si>
  <si>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</si>
  <si>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</si>
  <si>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</si>
  <si>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</si>
  <si>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</si>
  <si>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</si>
  <si>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</si>
  <si>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</si>
  <si>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</si>
  <si>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</si>
  <si>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</si>
  <si>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</si>
  <si>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</si>
  <si>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</si>
  <si>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</si>
  <si>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</si>
  <si>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</si>
  <si>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</si>
  <si>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</si>
  <si>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</si>
  <si>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</si>
  <si>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</si>
  <si>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</si>
  <si>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</si>
  <si>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</si>
  <si>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</si>
  <si>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</si>
  <si>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</si>
  <si>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</si>
  <si>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</si>
  <si>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</si>
  <si>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</si>
  <si>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</si>
  <si>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</si>
  <si>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</si>
  <si>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</si>
  <si>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</si>
  <si>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</si>
  <si>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</si>
  <si>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</si>
  <si>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</si>
  <si>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</si>
  <si>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</si>
  <si>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</si>
  <si>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</si>
  <si>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</si>
  <si>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</si>
  <si>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</si>
  <si>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</si>
  <si>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</si>
  <si>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</si>
  <si>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</si>
  <si>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</si>
  <si>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</si>
  <si>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</si>
  <si>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</si>
  <si>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</si>
  <si>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</si>
  <si>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</si>
  <si>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</si>
  <si>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</si>
  <si>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</si>
  <si>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</si>
  <si>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</si>
  <si>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</si>
  <si>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</si>
  <si>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</si>
  <si>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</si>
  <si>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</si>
  <si>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</si>
  <si>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</si>
  <si>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</si>
  <si>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</si>
  <si>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</si>
  <si>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</si>
  <si>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</si>
  <si>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</si>
  <si>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</si>
  <si>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</si>
  <si>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</si>
  <si>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</si>
  <si>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</si>
  <si>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</si>
  <si>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</si>
  <si>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</si>
  <si>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</si>
  <si>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</si>
  <si>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</si>
  <si>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</si>
  <si>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</si>
  <si>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</si>
  <si>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</si>
  <si>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</si>
  <si>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</si>
  <si>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</si>
  <si>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</si>
  <si>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</si>
  <si>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</si>
  <si>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</si>
  <si>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</si>
  <si>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</si>
  <si>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</si>
  <si>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</si>
  <si>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</si>
  <si>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</si>
  <si>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</si>
  <si>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</si>
  <si>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</si>
  <si>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</si>
  <si>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</si>
  <si>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</si>
  <si>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</si>
  <si>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</si>
  <si>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</si>
  <si>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</si>
  <si>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</si>
  <si>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</si>
  <si>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</si>
  <si>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</si>
  <si>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</si>
  <si>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</si>
  <si>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</si>
  <si>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</si>
  <si>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</si>
  <si>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</si>
  <si>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</si>
  <si>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</si>
  <si>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</si>
  <si>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</si>
  <si>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</si>
  <si>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</si>
  <si>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</si>
  <si>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</si>
  <si>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</si>
  <si>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</si>
  <si>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</si>
  <si>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</si>
  <si>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</si>
  <si>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</si>
  <si>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</si>
  <si>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</si>
  <si>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</si>
  <si>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</si>
  <si>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</si>
  <si>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</si>
  <si>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</si>
  <si>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</si>
  <si>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</si>
  <si>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</si>
  <si>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</si>
  <si>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</si>
  <si>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</si>
  <si>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</si>
  <si>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</si>
  <si>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</si>
  <si>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</si>
  <si>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</si>
  <si>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</si>
  <si>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</si>
  <si>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</si>
  <si>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</si>
  <si>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</si>
  <si>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</si>
  <si>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</si>
  <si>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</si>
  <si>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</si>
  <si>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</si>
  <si>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</si>
  <si>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</si>
  <si>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</si>
  <si>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</si>
  <si>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</si>
  <si>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</si>
  <si>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</si>
  <si>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</si>
  <si>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</si>
  <si>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</si>
  <si>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</si>
  <si>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</si>
  <si>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</si>
  <si>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</si>
  <si>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</si>
  <si>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</si>
  <si>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</si>
  <si>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</si>
  <si>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</si>
  <si>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</si>
  <si>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</si>
  <si>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</si>
  <si>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</si>
  <si>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</si>
  <si>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</si>
  <si>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</si>
  <si>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</si>
  <si>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</si>
  <si>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</si>
  <si>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</si>
  <si>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</si>
  <si>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</si>
  <si>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</si>
  <si>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</si>
  <si>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</si>
  <si>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</si>
  <si>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</si>
  <si>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</si>
  <si>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</si>
  <si>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</si>
  <si>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</si>
  <si>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</si>
  <si>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</si>
  <si>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</si>
  <si>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</si>
  <si>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</si>
  <si>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</si>
  <si>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</si>
  <si>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</si>
  <si>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</si>
  <si>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</si>
  <si>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</si>
  <si>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</si>
  <si>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</si>
  <si>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</si>
  <si>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</si>
  <si>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</si>
  <si>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</si>
  <si>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</si>
  <si>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</si>
  <si>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</si>
  <si>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</si>
  <si>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</si>
  <si>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</si>
  <si>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</si>
  <si>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</si>
  <si>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</si>
  <si>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</si>
  <si>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</si>
  <si>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</si>
  <si>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</si>
  <si>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</si>
  <si>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</si>
  <si>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</si>
  <si>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</si>
  <si>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</si>
  <si>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</si>
  <si>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</si>
  <si>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</si>
  <si>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</si>
  <si>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</si>
  <si>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</si>
  <si>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</si>
  <si>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</si>
  <si>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</si>
  <si>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</si>
  <si>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</si>
  <si>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</si>
  <si>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</si>
  <si>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</si>
  <si>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</si>
  <si>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</si>
  <si>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</si>
  <si>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</si>
  <si>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</si>
  <si>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</si>
  <si>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</si>
  <si>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</si>
  <si>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</si>
  <si>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</si>
  <si>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</si>
  <si>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</si>
  <si>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</si>
  <si>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</si>
  <si>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</si>
  <si>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</si>
  <si>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</si>
  <si>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</si>
  <si>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</si>
  <si>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</si>
  <si>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</si>
  <si>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</si>
  <si>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</si>
  <si>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</si>
  <si>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</si>
  <si>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</si>
  <si>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</si>
  <si>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</si>
  <si>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</si>
  <si>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</si>
  <si>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</si>
  <si>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</si>
  <si>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</si>
  <si>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</si>
  <si>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</si>
  <si>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</si>
  <si>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</si>
  <si>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</si>
  <si>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</si>
  <si>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</si>
  <si>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</si>
  <si>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</si>
  <si>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</si>
  <si>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</si>
  <si>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</si>
  <si>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</si>
  <si>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</si>
  <si>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</si>
  <si>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</si>
  <si>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</si>
  <si>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</si>
  <si>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</si>
  <si>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</si>
  <si>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</si>
  <si>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</si>
  <si>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</si>
  <si>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</si>
  <si>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</si>
  <si>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</si>
  <si>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</si>
  <si>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</si>
  <si>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</si>
  <si>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</si>
  <si>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</si>
  <si>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</si>
  <si>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</si>
  <si>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</si>
  <si>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</si>
  <si>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</si>
  <si>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</si>
  <si>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</si>
  <si>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</si>
  <si>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</si>
  <si>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</si>
  <si>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</si>
  <si>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</si>
  <si>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</si>
  <si>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</si>
  <si>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</si>
  <si>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</si>
  <si>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</si>
  <si>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</si>
  <si>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</si>
  <si>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</si>
  <si>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</si>
  <si>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</si>
  <si>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</si>
  <si>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</si>
  <si>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</si>
  <si>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</si>
  <si>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</si>
  <si>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</si>
  <si>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</si>
  <si>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</si>
  <si>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</si>
  <si>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</si>
  <si>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</si>
  <si>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</si>
  <si>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</si>
  <si>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</si>
  <si>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</si>
  <si>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</si>
  <si>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</si>
  <si>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</si>
  <si>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</si>
  <si>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</si>
  <si>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</si>
  <si>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</si>
  <si>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</si>
  <si>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</si>
  <si>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</si>
  <si>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</si>
  <si>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</si>
  <si>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</si>
  <si>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</si>
  <si>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</si>
  <si>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</si>
  <si>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</si>
  <si>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</si>
  <si>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</si>
  <si>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</si>
  <si>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</si>
  <si>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</si>
  <si>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</si>
  <si>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</si>
  <si>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</si>
  <si>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</si>
  <si>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</si>
  <si>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</si>
  <si>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</si>
  <si>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</si>
  <si>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</si>
  <si>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</si>
  <si>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</si>
  <si>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</si>
  <si>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</si>
  <si>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</si>
  <si>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</si>
  <si>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</si>
  <si>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</si>
  <si>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</si>
  <si>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</si>
  <si>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</si>
  <si>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</si>
  <si>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</si>
  <si>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</si>
  <si>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</si>
  <si>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</si>
  <si>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</si>
  <si>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</si>
  <si>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</si>
  <si>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</si>
  <si>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</si>
  <si>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</si>
  <si>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</si>
  <si>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</si>
  <si>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</si>
  <si>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</si>
  <si>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</si>
  <si>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</si>
  <si>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</si>
  <si>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</si>
  <si>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</si>
  <si>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</si>
  <si>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</si>
  <si>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</si>
  <si>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</si>
  <si>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</si>
  <si>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</si>
  <si>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</si>
  <si>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</si>
  <si>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</si>
  <si>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</si>
  <si>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</si>
  <si>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</si>
  <si>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</si>
  <si>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</si>
  <si>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</si>
  <si>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</si>
  <si>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</si>
  <si>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</si>
  <si>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</si>
  <si>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</si>
  <si>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</si>
  <si>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</si>
  <si>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</si>
  <si>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</si>
  <si>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</si>
  <si>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</si>
  <si>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</si>
  <si>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</si>
  <si>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</si>
  <si>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</si>
  <si>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</si>
  <si>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</si>
  <si>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</si>
  <si>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</si>
  <si>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</si>
  <si>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</si>
  <si>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</si>
  <si>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</si>
  <si>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</si>
  <si>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</si>
  <si>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</si>
  <si>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</si>
  <si>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</si>
  <si>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</si>
  <si>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</si>
  <si>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</si>
  <si>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</si>
  <si>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</si>
  <si>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</si>
  <si>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</si>
  <si>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</si>
  <si>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</si>
  <si>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</si>
  <si>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</si>
  <si>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</si>
  <si>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</si>
  <si>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</si>
  <si>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</si>
  <si>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</si>
  <si>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</si>
  <si>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</si>
  <si>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</si>
  <si>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</si>
  <si>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</si>
  <si>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</si>
  <si>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</si>
  <si>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</si>
  <si>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</si>
  <si>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</si>
  <si>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</si>
  <si>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</si>
  <si>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</si>
  <si>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</si>
  <si>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</si>
  <si>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</si>
  <si>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</si>
  <si>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</si>
  <si>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</si>
  <si>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</si>
  <si>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</si>
  <si>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</si>
  <si>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</si>
  <si>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</si>
  <si>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</si>
  <si>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</si>
  <si>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</si>
  <si>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</si>
  <si>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</si>
  <si>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</si>
  <si>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</si>
  <si>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</si>
  <si>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</si>
  <si>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</si>
  <si>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</si>
  <si>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</si>
  <si>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</si>
  <si>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</si>
  <si>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</si>
  <si>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</si>
  <si>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</si>
  <si>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</si>
  <si>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</si>
  <si>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</si>
  <si>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</si>
  <si>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</si>
  <si>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</si>
  <si>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</si>
  <si>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</si>
  <si>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</si>
  <si>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</si>
  <si>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</si>
  <si>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</si>
  <si>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</si>
  <si>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</si>
  <si>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</si>
  <si>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</si>
  <si>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</si>
  <si>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</si>
  <si>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</si>
  <si>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</si>
  <si>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</si>
  <si>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</si>
  <si>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</si>
  <si>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</si>
  <si>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</si>
  <si>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</si>
  <si>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</si>
  <si>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</si>
  <si>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</si>
  <si>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</si>
  <si>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</si>
  <si>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</si>
  <si>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</si>
  <si>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</si>
  <si>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</si>
  <si>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</si>
  <si>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</si>
  <si>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</si>
  <si>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</si>
  <si>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</si>
  <si>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</si>
  <si>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</si>
  <si>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</si>
  <si>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</si>
  <si>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</si>
  <si>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</si>
  <si>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</si>
  <si>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</si>
  <si>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</si>
  <si>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</si>
  <si>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</si>
  <si>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</si>
  <si>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</si>
  <si>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</si>
  <si>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</si>
  <si>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</si>
  <si>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</si>
  <si>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</si>
  <si>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</si>
  <si>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</si>
  <si>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</si>
  <si>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</si>
  <si>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</si>
  <si>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</si>
  <si>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</si>
  <si>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</si>
  <si>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</si>
  <si>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</si>
  <si>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</si>
  <si>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</si>
  <si>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</si>
  <si>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</si>
  <si>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</si>
  <si>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</si>
  <si>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</si>
  <si>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</si>
  <si>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</si>
  <si>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</si>
  <si>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</si>
  <si>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</si>
  <si>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</si>
  <si>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</si>
  <si>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</si>
  <si>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</si>
  <si>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</si>
  <si>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</si>
  <si>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</si>
  <si>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</si>
  <si>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</si>
  <si>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</si>
  <si>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</si>
  <si>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</si>
  <si>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</si>
  <si>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</si>
  <si>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</si>
  <si>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</si>
  <si>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</si>
  <si>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</si>
  <si>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</si>
  <si>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</si>
  <si>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</si>
  <si>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</si>
  <si>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</si>
  <si>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</si>
  <si>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</si>
  <si>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</si>
  <si>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</si>
  <si>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</si>
  <si>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</si>
  <si>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</si>
  <si>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</si>
  <si>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</si>
  <si>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</si>
  <si>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</si>
  <si>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</si>
  <si>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</si>
  <si>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</si>
  <si>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</si>
  <si>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</si>
  <si>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</si>
  <si>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</si>
  <si>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</si>
  <si>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</si>
  <si>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</si>
  <si>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</si>
  <si>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</si>
  <si>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</si>
  <si>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</si>
  <si>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</si>
  <si>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</si>
  <si>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</si>
  <si>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</si>
  <si>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</si>
  <si>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</si>
  <si>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</si>
  <si>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</si>
  <si>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</si>
  <si>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</si>
  <si>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</si>
  <si>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</si>
  <si>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</si>
  <si>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</si>
  <si>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</si>
  <si>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</si>
  <si>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</si>
  <si>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</si>
  <si>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</si>
  <si>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</si>
  <si>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</si>
  <si>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</si>
  <si>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</si>
  <si>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</si>
  <si>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</si>
  <si>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</si>
  <si>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</si>
  <si>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</si>
  <si>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</si>
  <si>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</si>
  <si>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</si>
  <si>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</si>
  <si>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</si>
  <si>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</si>
  <si>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</si>
  <si>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</si>
  <si>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</si>
  <si>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</si>
  <si>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</si>
  <si>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</si>
  <si>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</si>
  <si>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</si>
  <si>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</si>
  <si>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</si>
  <si>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</si>
  <si>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</si>
  <si>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</si>
  <si>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</si>
  <si>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</si>
  <si>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</si>
  <si>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</si>
  <si>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</si>
  <si>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</si>
  <si>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</si>
  <si>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</si>
  <si>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</si>
  <si>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</si>
  <si>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</si>
  <si>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</si>
  <si>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</si>
  <si>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</si>
  <si>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</si>
  <si>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</si>
  <si>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</si>
  <si>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</si>
  <si>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</si>
  <si>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</si>
  <si>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</si>
  <si>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</si>
  <si>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</si>
  <si>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</si>
  <si>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</si>
  <si>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</si>
  <si>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</si>
  <si>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</si>
  <si>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</si>
  <si>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</si>
  <si>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</si>
  <si>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</si>
  <si>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</si>
  <si>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</si>
  <si>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</si>
  <si>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</si>
  <si>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</si>
  <si>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</si>
  <si>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</si>
  <si>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</si>
  <si>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</si>
  <si>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</si>
  <si>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</si>
  <si>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</si>
  <si>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</si>
  <si>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</si>
  <si>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</si>
  <si>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</si>
  <si>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</si>
  <si>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</si>
  <si>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</si>
  <si>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</si>
  <si>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</si>
  <si>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</si>
  <si>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</si>
  <si>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</si>
  <si>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</si>
  <si>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</si>
  <si>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</si>
  <si>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</si>
  <si>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</si>
  <si>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</si>
  <si>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</si>
  <si>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</si>
  <si>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</si>
  <si>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</si>
  <si>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</si>
  <si>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</si>
  <si>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</si>
  <si>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</si>
  <si>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</si>
  <si>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</si>
  <si>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</si>
  <si>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</si>
  <si>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</si>
  <si>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</si>
  <si>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</si>
  <si>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</si>
  <si>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</si>
  <si>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</si>
  <si>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</si>
  <si>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</si>
  <si>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</si>
  <si>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</si>
  <si>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</si>
  <si>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</si>
  <si>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</si>
  <si>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</si>
  <si>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</si>
  <si>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</si>
  <si>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</si>
  <si>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</si>
  <si>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</si>
  <si>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</si>
  <si>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</si>
  <si>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</si>
  <si>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</si>
  <si>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</si>
  <si>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</si>
  <si>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</si>
  <si>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</si>
  <si>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</si>
  <si>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</si>
  <si>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</si>
  <si>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</si>
  <si>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</si>
  <si>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</si>
  <si>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</si>
  <si>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</si>
  <si>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</si>
  <si>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</si>
  <si>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</si>
  <si>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</si>
  <si>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</si>
  <si>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</si>
  <si>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</si>
  <si>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</si>
  <si>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</si>
  <si>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</si>
  <si>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</si>
  <si>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</si>
  <si>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</si>
  <si>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</si>
  <si>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</si>
  <si>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</si>
  <si>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</si>
  <si>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</si>
  <si>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</si>
  <si>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</si>
  <si>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</si>
  <si>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</si>
  <si>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</si>
  <si>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</si>
  <si>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</si>
  <si>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</si>
  <si>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</si>
  <si>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</si>
  <si>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</si>
  <si>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</si>
  <si>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</si>
  <si>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</si>
  <si>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</si>
  <si>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</si>
  <si>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</si>
  <si>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</si>
  <si>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</si>
  <si>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</si>
  <si>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</si>
  <si>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</si>
  <si>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</si>
  <si>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</si>
  <si>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</si>
  <si>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</si>
  <si>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</si>
  <si>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</si>
  <si>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</si>
  <si>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</si>
  <si>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</si>
  <si>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</si>
  <si>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</si>
  <si>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</si>
  <si>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</si>
  <si>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</si>
  <si>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</si>
  <si>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</si>
  <si>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</si>
  <si>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</si>
  <si>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</si>
  <si>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</si>
  <si>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</si>
  <si>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</si>
  <si>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</si>
  <si>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</si>
  <si>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</si>
  <si>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</si>
  <si>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</si>
  <si>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</si>
  <si>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</si>
  <si>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</si>
  <si>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</si>
  <si>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</si>
  <si>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</si>
  <si>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</si>
  <si>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</si>
  <si>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</si>
  <si>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</si>
  <si>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</si>
  <si>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</si>
  <si>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</si>
  <si>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</si>
  <si>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</si>
  <si>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</si>
  <si>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</si>
  <si>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</si>
  <si>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</si>
  <si>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</si>
  <si>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</si>
  <si>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</si>
  <si>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</si>
  <si>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</si>
  <si>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</si>
  <si>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</si>
  <si>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</si>
  <si>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</si>
  <si>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</si>
  <si>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</si>
  <si>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</si>
  <si>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</si>
  <si>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</si>
  <si>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</si>
  <si>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</si>
  <si>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</si>
  <si>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</si>
  <si>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</si>
  <si>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</si>
  <si>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</si>
  <si>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</si>
  <si>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</si>
  <si>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</si>
  <si>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</si>
  <si>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</si>
  <si>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</si>
  <si>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</si>
  <si>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</si>
  <si>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</si>
  <si>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</si>
  <si>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</si>
  <si>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</si>
  <si>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</si>
  <si>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</si>
  <si>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</si>
  <si>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</si>
  <si>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</si>
  <si>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</si>
  <si>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</si>
  <si>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</si>
  <si>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</si>
  <si>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</si>
  <si>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</si>
  <si>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</si>
  <si>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</si>
  <si>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</si>
  <si>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</si>
  <si>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</si>
  <si>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</si>
  <si>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</si>
  <si>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</si>
  <si>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</si>
  <si>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</si>
  <si>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</si>
  <si>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</si>
  <si>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</si>
  <si>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</si>
  <si>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</si>
  <si>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</si>
  <si>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</si>
  <si>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</si>
  <si>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</si>
  <si>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</si>
  <si>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</si>
  <si>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</si>
  <si>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</si>
  <si>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</si>
  <si>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</si>
  <si>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</si>
  <si>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</si>
  <si>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</si>
  <si>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</si>
  <si>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</si>
  <si>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</si>
  <si>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</si>
  <si>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</si>
  <si>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</si>
  <si>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</si>
  <si>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</si>
  <si>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</si>
  <si>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</si>
  <si>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</si>
  <si>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</si>
  <si>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</si>
  <si>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</si>
  <si>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</si>
  <si>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</si>
  <si>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</si>
  <si>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</si>
  <si>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</si>
  <si>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</si>
  <si>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</si>
  <si>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</si>
  <si>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</si>
  <si>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</si>
  <si>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</si>
  <si>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</si>
  <si>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</si>
  <si>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</si>
  <si>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</si>
  <si>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</si>
  <si>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</si>
  <si>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</si>
  <si>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</si>
  <si>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</si>
  <si>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</si>
  <si>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</si>
  <si>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</si>
  <si>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</si>
  <si>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</si>
  <si>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</si>
  <si>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</si>
  <si>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</si>
  <si>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</si>
  <si>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</si>
  <si>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</si>
  <si>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</si>
  <si>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</si>
  <si>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</si>
  <si>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</si>
  <si>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</si>
  <si>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</si>
  <si>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</si>
  <si>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</si>
  <si>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</si>
  <si>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</si>
  <si>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</si>
  <si>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</si>
  <si>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</si>
  <si>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</si>
  <si>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</si>
  <si>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</si>
  <si>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</si>
  <si>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</si>
  <si>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</si>
  <si>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</si>
  <si>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</si>
  <si>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</si>
  <si>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</si>
  <si>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</si>
  <si>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</si>
  <si>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</si>
  <si>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</si>
  <si>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</si>
  <si>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</si>
  <si>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</si>
  <si>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</si>
  <si>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</si>
  <si>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</si>
  <si>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</si>
  <si>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</si>
  <si>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</si>
  <si>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</si>
  <si>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</si>
  <si>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</si>
  <si>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</si>
  <si>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</si>
  <si>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</si>
  <si>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</si>
  <si>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</si>
  <si>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</si>
  <si>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</si>
  <si>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</si>
  <si>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</si>
  <si>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</si>
  <si>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</si>
  <si>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</si>
  <si>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</si>
  <si>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</si>
  <si>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</si>
  <si>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</si>
  <si>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</si>
  <si>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</si>
  <si>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</si>
  <si>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</si>
  <si>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</si>
  <si>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</si>
  <si>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</si>
  <si>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</si>
  <si>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</si>
  <si>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</si>
  <si>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</si>
  <si>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</si>
  <si>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</si>
  <si>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</si>
  <si>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</si>
  <si>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</si>
  <si>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</si>
  <si>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</si>
  <si>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</si>
  <si>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</si>
  <si>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</si>
  <si>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</si>
  <si>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</si>
  <si>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</si>
  <si>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</si>
  <si>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</si>
  <si>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</si>
  <si>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</si>
  <si>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</si>
  <si>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</si>
  <si>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</si>
  <si>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</si>
  <si>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</si>
  <si>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</si>
  <si>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</si>
  <si>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</si>
  <si>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</si>
  <si>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</si>
  <si>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</si>
  <si>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</si>
  <si>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</si>
  <si>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</si>
  <si>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</si>
  <si>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</si>
  <si>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</si>
  <si>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</si>
  <si>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</si>
  <si>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</si>
  <si>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</si>
  <si>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</si>
  <si>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</si>
  <si>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</si>
  <si>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</si>
  <si>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</si>
  <si>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</si>
  <si>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</si>
  <si>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</si>
  <si>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</si>
  <si>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</si>
  <si>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</si>
  <si>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</si>
  <si>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</si>
  <si>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</si>
  <si>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</si>
  <si>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</si>
  <si>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</si>
  <si>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</si>
  <si>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</si>
  <si>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</si>
  <si>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</si>
  <si>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</si>
  <si>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</si>
  <si>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</si>
  <si>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</si>
  <si>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</si>
  <si>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</si>
  <si>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</si>
  <si>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</si>
  <si>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</si>
  <si>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</si>
  <si>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</si>
  <si>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</si>
  <si>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</si>
  <si>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</si>
  <si>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</si>
  <si>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</si>
  <si>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</si>
  <si>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</si>
  <si>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</si>
  <si>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</si>
  <si>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</si>
  <si>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</si>
  <si>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</si>
  <si>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</si>
  <si>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</si>
  <si>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</si>
  <si>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</si>
  <si>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</si>
  <si>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</si>
  <si>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</si>
  <si>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</si>
  <si>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</si>
  <si>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</si>
  <si>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</si>
  <si>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</si>
  <si>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</si>
  <si>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</si>
  <si>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</si>
  <si>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</si>
  <si>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</si>
  <si>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</si>
  <si>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</si>
  <si>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</si>
  <si>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</si>
  <si>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</si>
  <si>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</si>
  <si>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</si>
  <si>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</si>
  <si>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</si>
  <si>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</si>
  <si>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</si>
  <si>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</si>
  <si>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</si>
  <si>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</si>
  <si>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</si>
  <si>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</si>
  <si>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</si>
  <si>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</si>
  <si>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</si>
  <si>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</si>
  <si>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</si>
  <si>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</si>
  <si>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</si>
  <si>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</si>
  <si>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</si>
  <si>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</si>
  <si>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</si>
  <si>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</si>
  <si>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</si>
  <si>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</si>
  <si>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</si>
  <si>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</si>
  <si>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</si>
  <si>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</si>
  <si>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</si>
  <si>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</si>
  <si>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</si>
  <si>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</si>
  <si>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</si>
  <si>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</si>
  <si>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</si>
  <si>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</si>
  <si>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</si>
  <si>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</si>
  <si>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</si>
  <si>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</si>
  <si>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</si>
  <si>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</si>
  <si>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</si>
  <si>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</si>
  <si>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</si>
  <si>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</si>
  <si>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</si>
  <si>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</si>
  <si>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</si>
  <si>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</si>
  <si>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</si>
  <si>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</si>
  <si>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</si>
  <si>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</si>
  <si>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</si>
  <si>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</si>
  <si>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</si>
  <si>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</si>
  <si>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</si>
  <si>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</si>
  <si>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</si>
  <si>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</si>
  <si>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</si>
  <si>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</si>
  <si>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</si>
  <si>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</si>
  <si>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</si>
  <si>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</si>
  <si>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</si>
  <si>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</si>
  <si>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</si>
  <si>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</si>
  <si>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</si>
  <si>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</si>
  <si>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</si>
  <si>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</si>
  <si>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</si>
  <si>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</si>
  <si>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</si>
  <si>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</si>
  <si>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</si>
  <si>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</si>
  <si>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</si>
  <si>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</si>
  <si>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</si>
  <si>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</si>
  <si>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</si>
  <si>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</si>
  <si>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</si>
  <si>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</si>
  <si>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</si>
  <si>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</si>
  <si>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</si>
  <si>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</si>
  <si>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</si>
  <si>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</si>
  <si>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</si>
  <si>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</si>
  <si>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</si>
  <si>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</si>
  <si>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</si>
  <si>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</si>
  <si>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</si>
  <si>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</si>
  <si>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</si>
  <si>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</si>
  <si>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</si>
  <si>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</si>
  <si>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</si>
  <si>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</si>
  <si>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</si>
  <si>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</si>
  <si>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</si>
  <si>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</si>
  <si>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</si>
  <si>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</si>
  <si>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</si>
  <si>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</si>
  <si>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</si>
  <si>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</si>
  <si>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</si>
  <si>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</si>
  <si>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</si>
  <si>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</si>
  <si>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</si>
  <si>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</si>
  <si>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</si>
  <si>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</si>
  <si>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</si>
  <si>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</si>
  <si>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</si>
  <si>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</si>
  <si>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</si>
  <si>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</si>
  <si>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</si>
  <si>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</si>
  <si>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</si>
  <si>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</si>
  <si>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</si>
  <si>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</si>
  <si>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</si>
  <si>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</si>
  <si>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</si>
  <si>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</si>
  <si>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</si>
  <si>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</si>
  <si>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</si>
  <si>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</si>
  <si>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</si>
  <si>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</si>
  <si>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</si>
  <si>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</si>
  <si>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</si>
  <si>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</si>
  <si>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</si>
  <si>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</si>
  <si>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</si>
  <si>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</si>
  <si>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</si>
  <si>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</si>
  <si>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</si>
  <si>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</si>
  <si>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</si>
  <si>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</si>
  <si>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</si>
  <si>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</si>
  <si>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</si>
  <si>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</si>
  <si>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</si>
  <si>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</si>
  <si>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</si>
  <si>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</si>
  <si>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</si>
  <si>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</si>
  <si>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</si>
  <si>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</si>
  <si>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</si>
  <si>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</si>
  <si>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</si>
  <si>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</si>
  <si>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</si>
  <si>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</si>
  <si>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</si>
  <si>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</si>
  <si>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</si>
  <si>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</si>
  <si>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</si>
  <si>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</si>
  <si>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</si>
  <si>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</si>
  <si>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</si>
  <si>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</si>
  <si>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</si>
  <si>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</si>
  <si>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</si>
  <si>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</si>
  <si>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</si>
  <si>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</si>
  <si>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</si>
  <si>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</si>
  <si>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</si>
  <si>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</si>
  <si>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</si>
  <si>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</si>
  <si>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</si>
  <si>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</si>
  <si>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</si>
  <si>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</si>
  <si>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</si>
  <si>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</si>
  <si>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</si>
  <si>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</si>
  <si>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</si>
  <si>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</si>
  <si>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</si>
  <si>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</si>
  <si>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</si>
  <si>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</si>
  <si>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</si>
  <si>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</si>
  <si>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</si>
  <si>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</si>
  <si>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</si>
  <si>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</si>
  <si>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</si>
  <si>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</si>
  <si>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</si>
  <si>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</si>
  <si>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</si>
  <si>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</si>
  <si>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</si>
  <si>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</si>
  <si>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</si>
  <si>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</si>
  <si>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</si>
  <si>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</si>
  <si>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</si>
  <si>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</si>
  <si>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</si>
  <si>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</si>
  <si>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</si>
  <si>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</si>
  <si>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</si>
  <si>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</si>
  <si>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</si>
  <si>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</si>
  <si>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</si>
  <si>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</si>
  <si>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</si>
  <si>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</si>
  <si>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</si>
  <si>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</si>
  <si>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</si>
  <si>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</si>
  <si>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</si>
  <si>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</si>
  <si>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</si>
  <si>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</si>
  <si>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</si>
  <si>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</si>
  <si>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</si>
  <si>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</si>
  <si>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</si>
  <si>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</si>
  <si>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</si>
  <si>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</si>
  <si>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</si>
  <si>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</si>
  <si>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</si>
  <si>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</si>
  <si>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</si>
  <si>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</si>
  <si>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</si>
  <si>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</si>
  <si>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</si>
  <si>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</si>
  <si>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</si>
  <si>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</si>
  <si>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</si>
  <si>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</si>
  <si>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</si>
  <si>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</si>
  <si>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</si>
  <si>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</si>
  <si>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</si>
  <si>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</si>
  <si>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</si>
  <si>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</si>
  <si>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</si>
  <si>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</si>
  <si>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</si>
  <si>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</si>
  <si>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</si>
  <si>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</si>
  <si>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</si>
  <si>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</si>
  <si>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</si>
  <si>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</si>
  <si>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</si>
  <si>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</si>
  <si>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</si>
  <si>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</si>
  <si>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</si>
  <si>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</si>
  <si>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</si>
  <si>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</si>
  <si>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</si>
  <si>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</si>
  <si>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</si>
  <si>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</si>
  <si>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</si>
  <si>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</si>
  <si>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</si>
  <si>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</si>
  <si>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</si>
  <si>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</si>
  <si>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</si>
  <si>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</si>
  <si>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</si>
  <si>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</si>
  <si>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</si>
  <si>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</si>
  <si>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</si>
  <si>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</si>
  <si>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</si>
  <si>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</si>
  <si>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</si>
  <si>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</si>
  <si>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</si>
  <si>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</si>
  <si>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</si>
  <si>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</si>
  <si>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</si>
  <si>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</si>
  <si>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</si>
  <si>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</si>
  <si>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</si>
  <si>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</si>
  <si>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</si>
  <si>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</si>
  <si>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</si>
  <si>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</si>
  <si>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</si>
  <si>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</si>
  <si>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</si>
  <si>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</si>
  <si>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</si>
  <si>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</si>
  <si>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</si>
  <si>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</si>
  <si>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</si>
  <si>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</si>
  <si>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</si>
  <si>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</si>
  <si>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</si>
  <si>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</si>
  <si>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</si>
  <si>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</si>
  <si>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</si>
  <si>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</si>
  <si>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</si>
  <si>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</si>
  <si>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</si>
  <si>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</si>
  <si>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</si>
  <si>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</si>
  <si>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</si>
  <si>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</si>
  <si>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</si>
  <si>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</si>
  <si>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</si>
  <si>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</si>
  <si>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</si>
  <si>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</si>
  <si>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</si>
  <si>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</si>
  <si>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</si>
  <si>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</si>
  <si>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</si>
  <si>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</si>
  <si>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</si>
  <si>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</si>
  <si>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</si>
  <si>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</si>
  <si>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</si>
  <si>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</si>
  <si>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</si>
  <si>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</si>
  <si>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</si>
  <si>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</si>
  <si>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</si>
  <si>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</si>
  <si>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</si>
  <si>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</si>
  <si>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</si>
  <si>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</si>
  <si>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</si>
  <si>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</si>
  <si>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</si>
  <si>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</si>
  <si>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</si>
  <si>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</si>
  <si>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</si>
  <si>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</si>
  <si>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</si>
  <si>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</si>
  <si>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</si>
  <si>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</si>
  <si>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</si>
  <si>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</si>
  <si>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</si>
  <si>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</si>
  <si>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</si>
  <si>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</si>
  <si>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</si>
  <si>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</si>
  <si>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</si>
  <si>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</si>
  <si>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</si>
  <si>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</si>
  <si>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</si>
  <si>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</si>
  <si>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</si>
  <si>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</si>
  <si>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</si>
  <si>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</si>
  <si>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</si>
  <si>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</si>
  <si>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</si>
  <si>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</si>
  <si>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</si>
  <si>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</si>
  <si>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</si>
  <si>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</si>
  <si>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</si>
  <si>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</si>
  <si>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</si>
  <si>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</si>
  <si>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</si>
  <si>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</si>
  <si>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</si>
  <si>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</si>
  <si>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</si>
  <si>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</si>
  <si>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</si>
  <si>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</si>
  <si>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</si>
  <si>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</si>
  <si>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</si>
  <si>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</si>
  <si>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</si>
  <si>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</si>
  <si>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</si>
  <si>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</si>
  <si>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</si>
  <si>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</si>
  <si>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</si>
  <si>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</si>
  <si>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</si>
  <si>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</si>
  <si>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</si>
  <si>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</si>
  <si>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</si>
  <si>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</si>
  <si>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</si>
  <si>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</si>
  <si>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</si>
  <si>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</si>
  <si>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</si>
  <si>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</si>
  <si>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</si>
  <si>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</si>
  <si>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</si>
  <si>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</si>
  <si>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</si>
  <si>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</si>
  <si>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</si>
  <si>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</si>
  <si>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</si>
  <si>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</si>
  <si>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</si>
  <si>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</si>
  <si>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</si>
  <si>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</si>
  <si>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</si>
  <si>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</si>
  <si>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</si>
  <si>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</si>
  <si>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</si>
  <si>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</si>
  <si>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</si>
  <si>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</si>
  <si>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</si>
  <si>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</si>
  <si>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</si>
  <si>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</si>
  <si>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</si>
  <si>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</si>
  <si>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</si>
  <si>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</si>
  <si>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</si>
  <si>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</si>
  <si>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</si>
  <si>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</si>
  <si>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</si>
  <si>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</si>
  <si>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</si>
  <si>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</si>
  <si>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</si>
  <si>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</si>
  <si>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</si>
  <si>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</si>
  <si>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</si>
  <si>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</si>
  <si>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</si>
  <si>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</si>
  <si>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</si>
  <si>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</si>
  <si>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</si>
  <si>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</si>
  <si>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</si>
  <si>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</si>
  <si>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</si>
  <si>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</si>
  <si>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</si>
  <si>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</si>
  <si>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</si>
  <si>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</si>
  <si>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</si>
  <si>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</si>
  <si>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</si>
  <si>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</si>
  <si>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</si>
  <si>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</si>
  <si>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</si>
  <si>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</si>
  <si>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</si>
  <si>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</si>
  <si>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</si>
  <si>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</si>
  <si>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</si>
  <si>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</si>
  <si>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</si>
  <si>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</si>
  <si>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</si>
  <si>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</si>
  <si>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</si>
  <si>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</si>
  <si>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</si>
  <si>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</si>
  <si>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</si>
  <si>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</si>
  <si>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</si>
  <si>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</si>
  <si>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</si>
  <si>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</si>
  <si>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</si>
  <si>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</si>
  <si>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</si>
  <si>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</si>
  <si>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</si>
  <si>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</si>
  <si>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</si>
  <si>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</si>
  <si>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</si>
  <si>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</si>
  <si>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</si>
  <si>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</si>
  <si>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</si>
  <si>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</si>
  <si>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</si>
  <si>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</si>
  <si>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</si>
  <si>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</si>
  <si>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</si>
  <si>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</si>
  <si>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</si>
  <si>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</si>
  <si>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</si>
  <si>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</si>
  <si>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</si>
  <si>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</si>
  <si>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</si>
  <si>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</si>
  <si>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</si>
  <si>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</si>
  <si>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</si>
  <si>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</si>
  <si>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</si>
  <si>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</si>
  <si>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</si>
  <si>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</si>
  <si>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</si>
  <si>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</si>
  <si>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</si>
  <si>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</si>
  <si>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</si>
  <si>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</si>
  <si>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</si>
  <si>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</si>
  <si>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</si>
  <si>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</si>
  <si>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</si>
  <si>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</si>
  <si>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</si>
  <si>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</si>
  <si>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</si>
  <si>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</si>
  <si>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</si>
  <si>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</si>
  <si>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</si>
  <si>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</si>
  <si>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</si>
  <si>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</si>
  <si>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</si>
  <si>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</si>
  <si>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</si>
  <si>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</si>
  <si>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</si>
  <si>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</si>
  <si>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</si>
  <si>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</si>
  <si>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</si>
  <si>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</si>
  <si>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</si>
  <si>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</si>
  <si>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</si>
  <si>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</si>
  <si>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</si>
  <si>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</si>
  <si>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</si>
  <si>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</si>
  <si>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</si>
  <si>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</si>
  <si>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</si>
  <si>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</si>
  <si>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</si>
  <si>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</si>
  <si>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</si>
  <si>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</si>
  <si>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</si>
  <si>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</si>
  <si>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</si>
  <si>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</si>
  <si>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</si>
  <si>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</si>
  <si>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</si>
  <si>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</si>
  <si>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</si>
  <si>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</si>
  <si>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</si>
  <si>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</si>
  <si>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</si>
  <si>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</si>
  <si>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</si>
  <si>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</si>
  <si>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</si>
  <si>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</si>
  <si>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</si>
  <si>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</si>
  <si>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</si>
  <si>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</si>
  <si>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</si>
  <si>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</si>
  <si>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</si>
  <si>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</si>
  <si>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</si>
  <si>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</si>
  <si>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</si>
  <si>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</si>
  <si>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</si>
  <si>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</si>
  <si>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</si>
  <si>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</si>
  <si>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</si>
  <si>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</si>
  <si>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</si>
  <si>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</si>
  <si>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</si>
  <si>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</si>
  <si>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</si>
  <si>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</si>
  <si>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</si>
  <si>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</si>
  <si>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</si>
  <si>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</si>
  <si>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</si>
  <si>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</si>
  <si>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</si>
  <si>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</si>
  <si>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</si>
  <si>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</si>
  <si>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</si>
  <si>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</si>
  <si>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</si>
  <si>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</si>
  <si>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</si>
  <si>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</si>
  <si>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</si>
  <si>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</si>
  <si>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</si>
  <si>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</si>
  <si>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</si>
  <si>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</si>
  <si>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</si>
  <si>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</si>
  <si>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</si>
  <si>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</si>
  <si>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</si>
  <si>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</si>
  <si>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</si>
  <si>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</si>
  <si>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</si>
  <si>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</si>
  <si>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</si>
  <si>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</si>
  <si>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</si>
  <si>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</si>
  <si>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</si>
  <si>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</si>
  <si>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</si>
  <si>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</si>
  <si>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</si>
  <si>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</si>
  <si>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</si>
  <si>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</si>
  <si>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</si>
  <si>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</si>
  <si>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</si>
  <si>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</si>
  <si>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</si>
  <si>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</si>
  <si>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</si>
  <si>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</si>
  <si>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</si>
  <si>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</si>
  <si>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</si>
  <si>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</si>
  <si>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</si>
  <si>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</si>
  <si>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</si>
  <si>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</si>
  <si>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</si>
  <si>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</si>
  <si>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</si>
  <si>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</si>
  <si>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</si>
  <si>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</si>
  <si>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</si>
  <si>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</si>
  <si>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</si>
  <si>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</si>
  <si>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</si>
  <si>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</si>
  <si>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</si>
  <si>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</si>
  <si>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</si>
  <si>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</si>
  <si>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</si>
  <si>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</si>
  <si>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</si>
  <si>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</si>
  <si>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</si>
  <si>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</si>
  <si>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</si>
  <si>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</si>
  <si>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</si>
  <si>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</si>
  <si>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</si>
  <si>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</si>
  <si>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</si>
  <si>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</si>
  <si>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</si>
  <si>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</si>
  <si>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</si>
  <si>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</si>
  <si>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</si>
  <si>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</si>
  <si>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</si>
  <si>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</si>
  <si>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</si>
  <si>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</si>
  <si>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</si>
  <si>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</si>
  <si>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</si>
  <si>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</si>
  <si>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</si>
  <si>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</si>
  <si>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</si>
  <si>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</si>
  <si>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</si>
  <si>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</si>
  <si>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</si>
  <si>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</si>
  <si>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</si>
  <si>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</si>
  <si>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</si>
  <si>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</si>
  <si>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</si>
  <si>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</si>
  <si>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</si>
  <si>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</si>
  <si>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</si>
  <si>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</si>
  <si>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</si>
  <si>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</si>
  <si>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</si>
  <si>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</si>
  <si>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</si>
  <si>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</si>
  <si>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</si>
  <si>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</si>
  <si>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</si>
  <si>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</si>
  <si>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</si>
  <si>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</si>
  <si>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</si>
  <si>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</si>
  <si>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</si>
  <si>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</si>
  <si>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</si>
  <si>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</si>
  <si>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</si>
  <si>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</si>
  <si>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</si>
  <si>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</si>
  <si>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</si>
  <si>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</si>
  <si>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</si>
  <si>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</si>
  <si>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</si>
  <si>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</si>
  <si>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</si>
  <si>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</si>
  <si>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</si>
  <si>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</si>
  <si>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</si>
  <si>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</si>
  <si>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</si>
  <si>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</si>
  <si>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</si>
  <si>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</si>
  <si>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</si>
  <si>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</si>
  <si>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</si>
  <si>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</si>
  <si>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</si>
  <si>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</si>
  <si>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</si>
  <si>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</si>
  <si>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</si>
  <si>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</si>
  <si>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</si>
  <si>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</si>
  <si>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</si>
  <si>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</si>
  <si>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</si>
  <si>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</si>
  <si>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</si>
  <si>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</si>
  <si>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</si>
  <si>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</si>
  <si>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</si>
  <si>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</si>
  <si>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</si>
  <si>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</si>
  <si>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</si>
  <si>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</si>
  <si>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</si>
  <si>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</si>
  <si>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</si>
  <si>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</si>
  <si>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</si>
  <si>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</si>
  <si>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</si>
  <si>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</si>
  <si>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</si>
  <si>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</si>
  <si>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</si>
  <si>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</si>
  <si>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</si>
  <si>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</si>
  <si>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</si>
  <si>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</si>
  <si>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</si>
  <si>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</si>
  <si>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</si>
  <si>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</si>
  <si>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</si>
  <si>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</si>
  <si>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</si>
  <si>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</si>
  <si>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</si>
  <si>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</si>
  <si>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</si>
  <si>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</si>
  <si>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</si>
  <si>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</si>
  <si>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</si>
  <si>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</si>
  <si>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</si>
  <si>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</si>
  <si>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</si>
  <si>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</si>
  <si>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</si>
  <si>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</si>
  <si>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</si>
  <si>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</si>
  <si>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</si>
  <si>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</si>
  <si>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</si>
  <si>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</si>
  <si>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</si>
  <si>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</si>
  <si>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</si>
  <si>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</si>
  <si>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</si>
  <si>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</si>
  <si>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</si>
  <si>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</si>
  <si>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</si>
  <si>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</si>
  <si>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</si>
  <si>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</si>
  <si>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</si>
  <si>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</si>
  <si>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</si>
  <si>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</si>
  <si>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</si>
  <si>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</si>
  <si>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</si>
  <si>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</si>
  <si>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</si>
  <si>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</si>
  <si>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</si>
  <si>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</si>
  <si>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</si>
  <si>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</si>
  <si>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</si>
  <si>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</si>
  <si>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</si>
  <si>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</si>
  <si>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</si>
  <si>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</si>
  <si>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</si>
  <si>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</si>
  <si>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</si>
  <si>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</si>
  <si>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</si>
  <si>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</si>
  <si>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</si>
  <si>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</si>
  <si>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</si>
  <si>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</si>
  <si>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</si>
  <si>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</si>
  <si>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</si>
  <si>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</si>
  <si>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</si>
  <si>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</si>
  <si>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</si>
  <si>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</si>
  <si>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</si>
  <si>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</si>
  <si>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</si>
  <si>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</si>
  <si>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</si>
  <si>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</si>
  <si>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</si>
  <si>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</si>
  <si>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</si>
  <si>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</si>
  <si>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</si>
  <si>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</si>
  <si>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</si>
  <si>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</si>
  <si>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</si>
  <si>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</si>
  <si>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</si>
  <si>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</si>
  <si>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</si>
  <si>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</si>
  <si>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</si>
  <si>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</si>
  <si>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</si>
  <si>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</si>
  <si>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</si>
  <si>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</si>
  <si>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</si>
  <si>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</si>
  <si>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</si>
  <si>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</si>
  <si>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</si>
  <si>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</si>
  <si>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</si>
  <si>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</si>
  <si>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</si>
  <si>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</si>
  <si>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</si>
  <si>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</si>
  <si>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</si>
  <si>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</si>
  <si>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</si>
  <si>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</si>
  <si>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</si>
  <si>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</si>
  <si>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</si>
  <si>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</si>
  <si>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</si>
  <si>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</si>
  <si>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</si>
  <si>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</si>
  <si>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</si>
  <si>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</si>
  <si>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</si>
  <si>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</si>
  <si>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</si>
  <si>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</si>
  <si>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</si>
  <si>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</si>
  <si>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</si>
  <si>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</si>
  <si>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</si>
  <si>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</si>
  <si>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</si>
  <si>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</si>
  <si>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</si>
  <si>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</si>
  <si>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</si>
  <si>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</si>
  <si>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</si>
  <si>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</si>
  <si>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</si>
  <si>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</si>
  <si>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</si>
  <si>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</si>
  <si>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</si>
  <si>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</si>
  <si>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</si>
  <si>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</si>
  <si>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</si>
  <si>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</si>
  <si>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</si>
  <si>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</si>
  <si>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</si>
  <si>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</si>
  <si>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</si>
  <si>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</si>
  <si>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</si>
  <si>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</si>
  <si>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</si>
  <si>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</si>
  <si>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</si>
  <si>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</si>
  <si>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</si>
  <si>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</si>
  <si>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</si>
  <si>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</si>
  <si>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</si>
  <si>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</si>
  <si>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</si>
  <si>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</si>
  <si>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</si>
  <si>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</si>
  <si>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</si>
  <si>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</si>
  <si>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</si>
  <si>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</si>
  <si>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</si>
  <si>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</si>
  <si>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</si>
  <si>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</si>
  <si>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</si>
  <si>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</si>
  <si>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</si>
  <si>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</si>
  <si>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</si>
  <si>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</si>
  <si>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</si>
  <si>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</si>
  <si>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</si>
  <si>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</si>
  <si>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</si>
  <si>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</si>
  <si>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</si>
  <si>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</si>
  <si>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</si>
  <si>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</si>
  <si>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</si>
  <si>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</si>
  <si>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</si>
  <si>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</si>
  <si>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</si>
  <si>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</si>
  <si>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</si>
  <si>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</si>
  <si>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</si>
  <si>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</si>
  <si>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</si>
  <si>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</si>
  <si>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</si>
  <si>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</si>
  <si>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</si>
  <si>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</si>
  <si>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</si>
  <si>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</si>
  <si>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</si>
  <si>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</si>
  <si>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</si>
  <si>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</si>
  <si>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</si>
  <si>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</si>
  <si>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</si>
  <si>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</si>
  <si>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</si>
  <si>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</si>
  <si>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</si>
  <si>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</si>
  <si>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</si>
  <si>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</si>
  <si>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</si>
  <si>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</si>
  <si>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</si>
  <si>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</si>
  <si>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</si>
  <si>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</si>
  <si>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</si>
  <si>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</si>
  <si>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</si>
  <si>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</si>
  <si>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</si>
  <si>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</si>
  <si>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</si>
  <si>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</si>
  <si>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</si>
  <si>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</si>
  <si>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</si>
  <si>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</si>
  <si>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</si>
  <si>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</si>
  <si>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</si>
  <si>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</si>
  <si>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</si>
  <si>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</si>
  <si>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</si>
  <si>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</si>
  <si>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</si>
  <si>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</si>
  <si>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</si>
  <si>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</si>
  <si>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</si>
  <si>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</si>
  <si>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</si>
  <si>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</si>
  <si>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</si>
  <si>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</si>
  <si>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</si>
  <si>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</si>
  <si>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</si>
  <si>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</si>
  <si>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</si>
  <si>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</si>
  <si>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</si>
  <si>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</si>
  <si>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</si>
  <si>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</si>
  <si>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</si>
  <si>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</si>
  <si>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</si>
  <si>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</si>
  <si>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</si>
  <si>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</si>
  <si>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</si>
  <si>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</si>
  <si>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</si>
  <si>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</si>
  <si>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</si>
  <si>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</si>
  <si>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</si>
  <si>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</si>
  <si>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</si>
  <si>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</si>
  <si>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</si>
  <si>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</si>
  <si>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</si>
  <si>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</si>
  <si>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</si>
  <si>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</si>
  <si>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</si>
  <si>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</si>
  <si>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</si>
  <si>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</si>
  <si>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</si>
  <si>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</si>
  <si>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</si>
  <si>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</si>
  <si>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</si>
  <si>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</si>
  <si>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</si>
  <si>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</si>
  <si>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</si>
  <si>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</si>
  <si>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</si>
  <si>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</si>
  <si>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</si>
  <si>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</si>
  <si>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</si>
  <si>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</si>
  <si>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</si>
  <si>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</si>
  <si>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</si>
  <si>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</si>
  <si>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</si>
  <si>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</si>
  <si>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</si>
  <si>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</si>
  <si>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</si>
  <si>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</si>
  <si>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</si>
  <si>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</si>
  <si>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</si>
  <si>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</si>
  <si>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</si>
  <si>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</si>
  <si>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</si>
  <si>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</si>
  <si>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</si>
  <si>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</si>
  <si>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</si>
  <si>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</si>
  <si>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</si>
  <si>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</si>
  <si>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</si>
  <si>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</si>
  <si>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</si>
  <si>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</si>
  <si>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</si>
  <si>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</si>
  <si>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</si>
  <si>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</si>
  <si>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</si>
  <si>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</si>
  <si>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</si>
  <si>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</si>
  <si>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</si>
  <si>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</si>
  <si>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</si>
  <si>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</si>
  <si>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</si>
  <si>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</si>
  <si>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</si>
  <si>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</si>
  <si>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</si>
  <si>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</si>
  <si>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</si>
  <si>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</si>
  <si>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</si>
  <si>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</si>
  <si>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</si>
  <si>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</si>
  <si>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</si>
  <si>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</si>
  <si>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</si>
  <si>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</si>
  <si>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</si>
  <si>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</si>
  <si>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</si>
  <si>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</si>
  <si>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</si>
  <si>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</si>
  <si>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</si>
  <si>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</si>
  <si>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</si>
  <si>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</si>
  <si>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</si>
  <si>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</si>
  <si>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</si>
  <si>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</si>
  <si>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</si>
  <si>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</si>
  <si>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</si>
  <si>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</si>
  <si>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</si>
  <si>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</si>
  <si>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</si>
  <si>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</si>
  <si>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</si>
  <si>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</si>
  <si>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</si>
  <si>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</si>
  <si>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</si>
  <si>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</si>
  <si>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</si>
  <si>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</si>
  <si>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</si>
  <si>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</si>
  <si>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</si>
  <si>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</si>
  <si>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</si>
  <si>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</si>
  <si>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</si>
  <si>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</si>
  <si>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</si>
  <si>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</si>
  <si>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</si>
  <si>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</si>
  <si>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</si>
  <si>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</si>
  <si>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</si>
  <si>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</si>
  <si>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</si>
  <si>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</si>
  <si>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</si>
  <si>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</si>
  <si>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</si>
  <si>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</si>
  <si>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</si>
  <si>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</si>
  <si>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</si>
  <si>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</si>
  <si>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</si>
  <si>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</si>
  <si>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</si>
  <si>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</si>
  <si>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</si>
  <si>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</si>
  <si>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</si>
  <si>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</si>
  <si>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</si>
  <si>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</si>
  <si>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</si>
  <si>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</si>
  <si>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</si>
  <si>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</si>
  <si>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</si>
  <si>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</si>
  <si>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</si>
  <si>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</si>
  <si>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</si>
  <si>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</si>
  <si>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</si>
  <si>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</si>
  <si>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</si>
  <si>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</si>
  <si>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</si>
  <si>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</si>
  <si>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</si>
  <si>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</si>
  <si>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</si>
  <si>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</si>
  <si>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</si>
  <si>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</si>
  <si>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</si>
  <si>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</si>
  <si>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</si>
  <si>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</si>
  <si>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</si>
  <si>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</si>
  <si>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</si>
  <si>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</si>
  <si>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</si>
  <si>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</si>
  <si>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</si>
  <si>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</si>
  <si>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</si>
  <si>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</si>
  <si>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</si>
  <si>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</si>
  <si>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</si>
  <si>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</si>
  <si>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</si>
  <si>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</si>
  <si>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</si>
  <si>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</si>
  <si>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</si>
  <si>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</si>
  <si>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</si>
  <si>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</si>
  <si>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</si>
  <si>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</si>
  <si>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</si>
  <si>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</si>
  <si>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</si>
  <si>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</si>
  <si>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</si>
  <si>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</si>
  <si>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</si>
  <si>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</si>
  <si>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</si>
  <si>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</si>
  <si>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</si>
  <si>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</si>
  <si>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</si>
  <si>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</si>
  <si>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</si>
  <si>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</si>
  <si>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</si>
  <si>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</si>
  <si>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</si>
  <si>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</si>
  <si>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</si>
  <si>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</si>
  <si>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</si>
  <si>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</si>
  <si>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</si>
  <si>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</si>
  <si>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</si>
  <si>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</si>
  <si>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</si>
  <si>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</si>
  <si>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</si>
  <si>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</si>
  <si>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</si>
  <si>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</si>
  <si>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</si>
  <si>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</si>
  <si>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</si>
  <si>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</si>
  <si>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</si>
  <si>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</si>
  <si>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</si>
  <si>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</si>
  <si>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</si>
  <si>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</si>
  <si>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</si>
  <si>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</si>
  <si>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</si>
  <si>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</si>
  <si>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</si>
  <si>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</si>
  <si>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</si>
  <si>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</si>
  <si>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</si>
  <si>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</si>
  <si>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</si>
  <si>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</si>
  <si>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</si>
  <si>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</si>
  <si>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</si>
  <si>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</si>
  <si>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</si>
  <si>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</si>
  <si>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</si>
  <si>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</si>
  <si>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</si>
  <si>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</si>
  <si>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</si>
  <si>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</si>
  <si>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</si>
  <si>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</si>
  <si>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</si>
  <si>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</si>
  <si>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</si>
  <si>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</si>
  <si>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</si>
  <si>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</si>
  <si>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</si>
  <si>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</si>
  <si>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</si>
  <si>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</si>
  <si>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</si>
  <si>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</si>
  <si>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</si>
  <si>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</si>
  <si>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</si>
  <si>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</si>
  <si>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</si>
  <si>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</si>
  <si>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</si>
  <si>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</si>
  <si>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</si>
  <si>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</si>
  <si>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</si>
  <si>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</si>
  <si>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</si>
  <si>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</si>
  <si>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</si>
  <si>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</si>
  <si>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</si>
  <si>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</si>
  <si>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</si>
  <si>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</si>
  <si>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</si>
  <si>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</si>
  <si>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</si>
  <si>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</si>
  <si>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</si>
  <si>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</si>
  <si>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</si>
  <si>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</si>
  <si>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</si>
  <si>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</si>
  <si>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</si>
  <si>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</si>
  <si>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</si>
  <si>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</si>
  <si>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</si>
  <si>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</si>
  <si>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</si>
  <si>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</si>
  <si>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</si>
  <si>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</si>
  <si>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</si>
  <si>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</si>
  <si>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</si>
  <si>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</si>
  <si>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</si>
  <si>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</si>
  <si>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</si>
  <si>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</si>
  <si>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</si>
  <si>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</si>
  <si>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</si>
  <si>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</si>
  <si>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</si>
  <si>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</si>
  <si>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</si>
  <si>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</si>
  <si>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</si>
  <si>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</si>
  <si>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</si>
  <si>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</si>
  <si>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</si>
  <si>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</si>
  <si>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</si>
  <si>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</si>
  <si>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</si>
  <si>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</si>
  <si>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</si>
  <si>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</si>
  <si>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</si>
  <si>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</si>
  <si>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</si>
  <si>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</si>
  <si>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</si>
  <si>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</si>
  <si>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</si>
  <si>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</si>
  <si>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</si>
  <si>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</si>
  <si>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</si>
  <si>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</si>
  <si>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</si>
  <si>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</si>
  <si>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</si>
  <si>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</si>
  <si>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</si>
  <si>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</si>
  <si>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</si>
  <si>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</si>
  <si>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</si>
  <si>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</si>
  <si>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</si>
  <si>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</si>
  <si>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</si>
  <si>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</si>
  <si>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</si>
  <si>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</si>
  <si>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</si>
  <si>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</si>
  <si>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</si>
  <si>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</si>
  <si>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</si>
  <si>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</si>
  <si>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</si>
  <si>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</si>
  <si>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</si>
  <si>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</si>
  <si>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</si>
  <si>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</si>
  <si>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</si>
  <si>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</si>
  <si>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</si>
  <si>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</si>
  <si>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</si>
  <si>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</si>
  <si>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</si>
  <si>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</si>
  <si>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</si>
  <si>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</si>
  <si>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</si>
  <si>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</si>
  <si>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</si>
  <si>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</si>
  <si>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</si>
  <si>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</si>
  <si>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</si>
  <si>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</si>
  <si>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</si>
  <si>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</si>
  <si>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</si>
  <si>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</si>
  <si>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</si>
  <si>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</si>
  <si>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</si>
  <si>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</si>
  <si>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</si>
  <si>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</si>
  <si>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</si>
  <si>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</si>
  <si>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</si>
  <si>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</si>
  <si>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</si>
  <si>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</si>
  <si>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</si>
  <si>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</si>
  <si>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</si>
  <si>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</si>
  <si>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</si>
  <si>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</si>
  <si>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</si>
  <si>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</si>
  <si>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</si>
  <si>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</si>
  <si>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</si>
  <si>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</si>
  <si>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</si>
  <si>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</si>
  <si>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</si>
  <si>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</si>
  <si>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</si>
  <si>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</si>
  <si>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</si>
  <si>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</si>
  <si>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</si>
  <si>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</si>
  <si>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</si>
  <si>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</si>
  <si>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</si>
  <si>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</si>
  <si>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</si>
  <si>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</si>
  <si>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</si>
  <si>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</si>
  <si>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</si>
  <si>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</si>
  <si>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</si>
  <si>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</si>
  <si>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</si>
  <si>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</si>
  <si>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</si>
  <si>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</si>
  <si>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</si>
  <si>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</si>
  <si>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</si>
  <si>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</si>
  <si>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</si>
  <si>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</si>
  <si>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</si>
  <si>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</si>
  <si>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</si>
  <si>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</si>
  <si>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</si>
  <si>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</si>
  <si>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</si>
  <si>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</si>
  <si>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</si>
  <si>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</si>
  <si>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</si>
  <si>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</si>
  <si>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</si>
  <si>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</si>
  <si>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</si>
  <si>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</si>
  <si>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</si>
  <si>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</si>
  <si>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</si>
  <si>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</si>
  <si>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</si>
  <si>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</si>
  <si>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</si>
  <si>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</si>
  <si>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</si>
  <si>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</si>
  <si>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</si>
  <si>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</si>
  <si>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</si>
  <si>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</si>
  <si>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</si>
  <si>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</si>
  <si>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</si>
  <si>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</si>
  <si>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</si>
  <si>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</si>
  <si>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</si>
  <si>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</si>
  <si>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</si>
  <si>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</si>
  <si>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</si>
  <si>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</si>
  <si>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</si>
  <si>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</si>
  <si>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</si>
  <si>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</si>
  <si>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</si>
  <si>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</si>
  <si>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</si>
  <si>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</si>
  <si>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</si>
  <si>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</si>
  <si>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</si>
  <si>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</si>
  <si>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</si>
  <si>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</si>
  <si>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</si>
  <si>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</si>
  <si>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</si>
  <si>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</si>
  <si>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</si>
  <si>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</si>
  <si>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</si>
  <si>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</si>
  <si>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</si>
  <si>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</si>
  <si>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</si>
  <si>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</si>
  <si>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</si>
  <si>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</si>
  <si>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</si>
  <si>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</si>
  <si>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</si>
  <si>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</si>
  <si>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</si>
  <si>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</si>
  <si>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</si>
  <si>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</si>
  <si>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</si>
  <si>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</si>
  <si>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</si>
  <si>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</si>
  <si>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</si>
  <si>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</si>
  <si>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</si>
  <si>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</si>
  <si>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</si>
  <si>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</si>
  <si>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</si>
  <si>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</si>
  <si>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</si>
  <si>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</si>
  <si>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</si>
  <si>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</si>
  <si>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</si>
  <si>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</si>
  <si>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</si>
  <si>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</si>
  <si>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</si>
  <si>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</si>
  <si>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</si>
  <si>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</si>
  <si>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</si>
  <si>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</si>
  <si>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</si>
  <si>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</si>
  <si>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</si>
  <si>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</si>
  <si>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</si>
  <si>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</si>
  <si>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</si>
  <si>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</si>
  <si>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</si>
  <si>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</si>
  <si>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</si>
  <si>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</si>
  <si>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</si>
  <si>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</si>
  <si>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</si>
  <si>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</si>
  <si>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</si>
  <si>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</si>
  <si>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</si>
  <si>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</si>
  <si>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</si>
  <si>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</si>
  <si>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</si>
  <si>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</si>
  <si>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</si>
  <si>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</si>
  <si>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</si>
  <si>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</si>
  <si>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</si>
  <si>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</si>
  <si>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</si>
  <si>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</si>
  <si>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</si>
  <si>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</si>
  <si>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</si>
  <si>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</si>
  <si>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</si>
  <si>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</si>
  <si>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</si>
  <si>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</si>
  <si>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</si>
  <si>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</si>
  <si>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</si>
  <si>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</si>
  <si>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</si>
  <si>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</si>
  <si>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</si>
  <si>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</si>
  <si>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</si>
  <si>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</si>
  <si>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</si>
  <si>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</si>
  <si>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</si>
  <si>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</si>
  <si>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</si>
  <si>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</si>
  <si>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</si>
  <si>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</si>
  <si>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</si>
  <si>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</si>
  <si>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</si>
  <si>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</si>
  <si>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</si>
  <si>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</si>
  <si>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</si>
  <si>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</si>
  <si>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</si>
  <si>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</si>
  <si>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</si>
  <si>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</si>
  <si>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</si>
  <si>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</si>
  <si>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</si>
  <si>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</si>
  <si>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</si>
  <si>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</si>
  <si>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</si>
  <si>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</si>
  <si>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</si>
  <si>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</si>
  <si>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</si>
  <si>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</si>
  <si>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</si>
  <si>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</si>
  <si>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</si>
  <si>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</si>
  <si>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</si>
  <si>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</si>
  <si>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</si>
  <si>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</si>
  <si>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</si>
  <si>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</si>
  <si>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</si>
  <si>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</si>
  <si>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</si>
  <si>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</si>
  <si>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</si>
  <si>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</si>
  <si>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</si>
  <si>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</si>
  <si>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</si>
  <si>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</si>
  <si>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</si>
  <si>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</si>
  <si>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</si>
  <si>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</si>
  <si>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</si>
  <si>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</si>
  <si>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</si>
  <si>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</si>
  <si>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</si>
  <si>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</si>
  <si>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</si>
  <si>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</si>
  <si>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</si>
  <si>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</si>
  <si>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</si>
  <si>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</si>
  <si>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</si>
  <si>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</si>
  <si>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</si>
  <si>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</si>
  <si>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</si>
  <si>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</si>
  <si>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</si>
  <si>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</si>
  <si>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</si>
  <si>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</si>
  <si>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</si>
  <si>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</si>
  <si>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</si>
  <si>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</si>
  <si>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</si>
  <si>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</si>
  <si>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</si>
  <si>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</si>
  <si>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</si>
  <si>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</si>
  <si>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</si>
  <si>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</si>
  <si>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</si>
  <si>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</si>
  <si>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</si>
  <si>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</si>
  <si>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</si>
  <si>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</si>
  <si>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</si>
  <si>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</si>
  <si>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</si>
  <si>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</si>
  <si>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</si>
  <si>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</si>
  <si>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</si>
  <si>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</si>
  <si>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</si>
  <si>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</si>
  <si>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</si>
  <si>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</si>
  <si>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</si>
  <si>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</si>
  <si>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</si>
  <si>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</si>
  <si>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</si>
  <si>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</si>
  <si>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</si>
  <si>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</si>
  <si>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</si>
  <si>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</si>
  <si>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</si>
  <si>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</si>
  <si>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</si>
  <si>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</si>
  <si>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</si>
  <si>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</si>
  <si>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</si>
  <si>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</si>
  <si>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</si>
  <si>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</si>
  <si>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</si>
  <si>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</si>
  <si>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</si>
  <si>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</si>
  <si>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</si>
  <si>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</si>
  <si>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</si>
  <si>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</si>
  <si>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</si>
  <si>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</si>
  <si>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</si>
  <si>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</si>
  <si>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</si>
  <si>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</si>
  <si>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</si>
  <si>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</si>
  <si>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</si>
  <si>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</si>
  <si>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</si>
  <si>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</si>
  <si>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</si>
  <si>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</si>
  <si>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</si>
  <si>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</si>
  <si>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</si>
  <si>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</si>
  <si>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</si>
  <si>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</si>
  <si>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</si>
  <si>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</si>
  <si>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</si>
  <si>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</si>
  <si>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</si>
  <si>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</si>
  <si>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</si>
  <si>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</si>
  <si>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</si>
  <si>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</si>
  <si>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</si>
  <si>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</si>
  <si>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</si>
  <si>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</si>
  <si>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</si>
  <si>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</si>
  <si>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</si>
  <si>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</si>
  <si>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</si>
  <si>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</si>
  <si>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</si>
  <si>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</si>
  <si>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</si>
  <si>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</si>
  <si>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</si>
  <si>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</si>
  <si>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</si>
  <si>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</si>
  <si>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</si>
  <si>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</si>
  <si>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</si>
  <si>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</si>
  <si>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</si>
  <si>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</si>
  <si>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</si>
  <si>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</si>
  <si>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</si>
  <si>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</si>
  <si>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</si>
  <si>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</si>
  <si>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</si>
  <si>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</si>
  <si>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</si>
  <si>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</si>
  <si>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</si>
  <si>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</si>
  <si>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</si>
  <si>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</si>
  <si>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</si>
  <si>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</si>
  <si>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</si>
  <si>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</si>
  <si>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</si>
  <si>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</si>
  <si>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</si>
  <si>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</si>
  <si>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</si>
  <si>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</si>
  <si>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</si>
  <si>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</si>
  <si>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</si>
  <si>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</si>
  <si>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</si>
  <si>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</si>
  <si>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</si>
  <si>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</si>
  <si>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</si>
  <si>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</si>
  <si>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</si>
  <si>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</si>
  <si>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</si>
  <si>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</si>
  <si>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</si>
  <si>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</si>
  <si>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</si>
  <si>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</si>
  <si>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</si>
  <si>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</si>
  <si>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</si>
  <si>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</si>
  <si>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</si>
  <si>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</si>
  <si>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</si>
  <si>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</si>
  <si>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</si>
  <si>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</si>
  <si>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</si>
  <si>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</si>
  <si>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</si>
  <si>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</si>
  <si>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</si>
  <si>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</si>
  <si>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</si>
  <si>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</si>
  <si>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</si>
  <si>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</si>
  <si>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</si>
  <si>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</si>
  <si>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</si>
  <si>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</si>
  <si>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</si>
  <si>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</si>
  <si>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</si>
  <si>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</si>
  <si>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</si>
  <si>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</si>
  <si>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</si>
  <si>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</si>
  <si>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</si>
  <si>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</si>
  <si>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</si>
  <si>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</si>
  <si>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</si>
  <si>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</si>
  <si>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</si>
  <si>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</si>
  <si>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</si>
  <si>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</si>
  <si>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</si>
  <si>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</si>
  <si>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</si>
  <si>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</si>
  <si>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</si>
  <si>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</si>
  <si>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</si>
  <si>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</si>
  <si>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</si>
  <si>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</si>
  <si>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</si>
  <si>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</si>
  <si>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</si>
  <si>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</si>
  <si>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</si>
  <si>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</si>
  <si>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</si>
  <si>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</si>
  <si>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</si>
  <si>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</si>
  <si>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</si>
  <si>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</si>
  <si>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</si>
  <si>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</si>
  <si>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</si>
  <si>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</si>
  <si>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</si>
  <si>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</si>
  <si>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</si>
  <si>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</si>
  <si>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</si>
  <si>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</si>
  <si>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</si>
  <si>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</si>
  <si>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</si>
  <si>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</si>
  <si>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</si>
  <si>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</si>
  <si>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</si>
  <si>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</si>
  <si>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</si>
  <si>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</si>
  <si>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</si>
  <si>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</si>
  <si>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</si>
  <si>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</si>
  <si>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</si>
  <si>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</si>
  <si>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</si>
  <si>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</si>
  <si>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</si>
  <si>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</si>
  <si>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</si>
  <si>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</si>
  <si>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</si>
  <si>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</si>
  <si>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</si>
  <si>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</si>
  <si>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</si>
  <si>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</si>
  <si>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</si>
  <si>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</si>
  <si>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</si>
  <si>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</si>
  <si>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</si>
  <si>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</si>
  <si>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</si>
  <si>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</si>
  <si>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</si>
  <si>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</si>
  <si>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</si>
  <si>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</si>
  <si>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</si>
  <si>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</si>
  <si>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</si>
  <si>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</si>
  <si>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</si>
  <si>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</si>
  <si>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</si>
  <si>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</si>
  <si>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</si>
  <si>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</si>
  <si>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</si>
  <si>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</si>
  <si>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</si>
  <si>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</si>
  <si>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</si>
  <si>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</si>
  <si>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</si>
  <si>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</si>
  <si>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</si>
  <si>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</si>
  <si>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</si>
  <si>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</si>
  <si>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</si>
  <si>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</si>
  <si>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</si>
  <si>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</si>
  <si>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</si>
  <si>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</si>
  <si>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</si>
  <si>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</si>
  <si>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</si>
  <si>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</si>
  <si>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</si>
  <si>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</si>
  <si>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</si>
  <si>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</si>
  <si>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</si>
  <si>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</si>
  <si>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</si>
  <si>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</si>
  <si>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</si>
  <si>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</si>
  <si>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</si>
  <si>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</si>
  <si>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</si>
  <si>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</si>
  <si>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</si>
  <si>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</si>
  <si>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</si>
  <si>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</si>
  <si>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</si>
  <si>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</si>
  <si>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</si>
  <si>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</si>
  <si>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</si>
  <si>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</si>
  <si>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</si>
  <si>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</si>
  <si>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</si>
  <si>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</si>
  <si>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</si>
  <si>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</si>
  <si>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</si>
  <si>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</si>
  <si>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</si>
  <si>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</si>
  <si>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</si>
  <si>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</si>
  <si>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</si>
  <si>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</si>
  <si>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</si>
  <si>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</si>
  <si>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</si>
  <si>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</si>
  <si>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</si>
  <si>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</si>
  <si>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</si>
  <si>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</si>
  <si>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</si>
  <si>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</si>
  <si>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</si>
  <si>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</si>
  <si>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</si>
  <si>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</si>
  <si>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</si>
  <si>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</si>
  <si>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</si>
  <si>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</si>
  <si>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</si>
  <si>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</si>
  <si>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</si>
  <si>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</si>
  <si>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</si>
  <si>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</si>
  <si>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</si>
  <si>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</si>
  <si>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</si>
  <si>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</si>
  <si>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</si>
  <si>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</si>
  <si>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</si>
  <si>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</si>
  <si>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</si>
  <si>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</si>
  <si>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</si>
  <si>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</si>
  <si>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</si>
  <si>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</si>
  <si>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</si>
  <si>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</si>
  <si>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</si>
  <si>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</si>
  <si>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</si>
  <si>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</si>
  <si>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</si>
  <si>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</si>
  <si>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</si>
  <si>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</si>
  <si>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</si>
  <si>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</si>
  <si>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</si>
  <si>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</si>
  <si>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</si>
  <si>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</si>
  <si>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</si>
  <si>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</si>
  <si>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</si>
  <si>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</si>
  <si>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</si>
  <si>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</si>
  <si>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</si>
  <si>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</si>
  <si>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</si>
  <si>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</si>
  <si>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</si>
  <si>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</si>
  <si>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</si>
  <si>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</si>
  <si>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</si>
  <si>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</si>
  <si>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</si>
  <si>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</si>
  <si>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</si>
  <si>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</si>
  <si>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</si>
  <si>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</si>
  <si>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</si>
  <si>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</si>
  <si>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</si>
  <si>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</si>
  <si>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</si>
  <si>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</si>
  <si>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</si>
  <si>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</si>
  <si>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</si>
  <si>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</si>
  <si>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</si>
  <si>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</si>
  <si>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</si>
  <si>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</si>
  <si>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</si>
  <si>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</si>
  <si>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</si>
  <si>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</si>
  <si>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</si>
  <si>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</si>
  <si>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</si>
  <si>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</si>
  <si>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</si>
  <si>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</si>
  <si>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</si>
  <si>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</si>
  <si>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</si>
  <si>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</si>
  <si>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</si>
  <si>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</si>
  <si>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</si>
  <si>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</si>
  <si>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</si>
  <si>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</si>
  <si>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</si>
  <si>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</si>
  <si>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</si>
  <si>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</si>
  <si>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</si>
  <si>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</si>
  <si>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</si>
  <si>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</si>
  <si>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</si>
  <si>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</si>
  <si>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</si>
  <si>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</si>
  <si>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</si>
  <si>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</si>
  <si>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</si>
  <si>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</si>
  <si>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</si>
  <si>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</si>
  <si>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</si>
  <si>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</si>
  <si>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</si>
  <si>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</si>
  <si>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</si>
  <si>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</si>
  <si>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</si>
  <si>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</si>
  <si>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</si>
  <si>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</si>
  <si>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</si>
  <si>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</si>
  <si>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</si>
  <si>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</si>
  <si>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</si>
  <si>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</si>
  <si>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</si>
  <si>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</si>
  <si>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</si>
  <si>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</si>
  <si>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</si>
  <si>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</si>
  <si>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</si>
  <si>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</si>
  <si>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</si>
  <si>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</si>
  <si>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</si>
  <si>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</si>
  <si>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</si>
  <si>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</si>
  <si>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</si>
  <si>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</si>
  <si>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</si>
  <si>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</si>
  <si>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</si>
  <si>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</si>
  <si>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</si>
  <si>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</si>
  <si>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</si>
  <si>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</si>
  <si>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</si>
  <si>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</si>
  <si>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</si>
  <si>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</si>
  <si>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</si>
  <si>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</si>
  <si>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</si>
  <si>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</si>
  <si>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</si>
  <si>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</si>
  <si>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</si>
  <si>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</si>
  <si>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</si>
  <si>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</si>
  <si>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</si>
  <si>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</si>
  <si>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</si>
  <si>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</si>
  <si>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</si>
  <si>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</si>
  <si>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</si>
  <si>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</si>
  <si>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</si>
  <si>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</si>
  <si>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</si>
  <si>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</si>
  <si>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</si>
  <si>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</si>
  <si>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</si>
  <si>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</si>
  <si>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</si>
  <si>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</si>
  <si>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</si>
  <si>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</si>
  <si>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</si>
  <si>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</si>
  <si>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</si>
  <si>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</si>
  <si>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</si>
  <si>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</si>
  <si>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</si>
  <si>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</si>
  <si>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</si>
  <si>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</si>
  <si>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</si>
  <si>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</si>
  <si>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</si>
  <si>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</si>
  <si>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</si>
  <si>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</si>
  <si>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</si>
  <si>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</si>
  <si>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</si>
  <si>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</si>
  <si>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</si>
  <si>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</si>
  <si>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</si>
  <si>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</si>
  <si>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</si>
  <si>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</si>
  <si>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</si>
  <si>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</si>
  <si>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</si>
  <si>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</si>
  <si>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</si>
  <si>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</si>
  <si>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</si>
  <si>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</si>
  <si>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</si>
  <si>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</si>
  <si>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</si>
  <si>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</si>
  <si>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</si>
  <si>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</si>
  <si>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</si>
  <si>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</si>
  <si>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</si>
  <si>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</si>
  <si>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</si>
  <si>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</si>
  <si>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</si>
  <si>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</si>
  <si>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</si>
  <si>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</si>
  <si>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</si>
  <si>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</si>
  <si>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</si>
  <si>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</si>
  <si>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</si>
  <si>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</si>
  <si>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</si>
  <si>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</si>
  <si>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</si>
  <si>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</si>
  <si>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</si>
  <si>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</si>
  <si>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</si>
  <si>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</si>
  <si>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</si>
  <si>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</si>
  <si>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</si>
  <si>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</si>
  <si>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</si>
  <si>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</si>
  <si>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</si>
  <si>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</si>
  <si>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</si>
  <si>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</si>
  <si>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</si>
  <si>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</si>
  <si>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</si>
  <si>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</si>
  <si>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</si>
  <si>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</si>
  <si>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</si>
  <si>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</si>
  <si>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</si>
  <si>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</si>
  <si>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</si>
  <si>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</si>
  <si>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</si>
  <si>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</si>
  <si>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</si>
  <si>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</si>
  <si>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</si>
  <si>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</si>
  <si>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</si>
  <si>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</si>
  <si>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</si>
  <si>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</si>
  <si>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</si>
  <si>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</si>
  <si>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</si>
  <si>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</si>
  <si>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</si>
  <si>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</si>
  <si>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</si>
  <si>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</si>
  <si>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</si>
  <si>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</si>
  <si>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</si>
  <si>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</si>
  <si>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</si>
  <si>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</si>
  <si>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</si>
  <si>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</si>
  <si>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</si>
  <si>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</si>
  <si>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</si>
  <si>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</si>
  <si>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</si>
  <si>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</si>
  <si>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</si>
  <si>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</si>
  <si>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</si>
  <si>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</si>
  <si>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</si>
  <si>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</si>
  <si>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</si>
  <si>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</si>
  <si>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</si>
  <si>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</si>
  <si>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</si>
  <si>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</si>
  <si>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</si>
  <si>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</si>
  <si>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</si>
  <si>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</si>
  <si>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</si>
  <si>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</si>
  <si>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</si>
  <si>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</si>
  <si>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</si>
  <si>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</si>
  <si>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</si>
  <si>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</si>
  <si>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</si>
  <si>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</si>
  <si>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</si>
  <si>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</si>
  <si>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</si>
  <si>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</si>
  <si>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</si>
  <si>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</si>
  <si>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</si>
  <si>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</si>
  <si>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</si>
  <si>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</si>
  <si>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</si>
  <si>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</si>
  <si>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</si>
  <si>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</si>
  <si>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</si>
  <si>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</si>
  <si>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</si>
  <si>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</si>
  <si>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</si>
  <si>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</si>
  <si>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</si>
  <si>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</si>
  <si>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</si>
  <si>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</si>
  <si>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</si>
  <si>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</si>
  <si>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</si>
  <si>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</si>
  <si>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</si>
  <si>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</si>
  <si>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</si>
  <si>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</si>
  <si>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</si>
  <si>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</si>
  <si>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</si>
  <si>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</si>
  <si>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</si>
  <si>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</si>
  <si>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</si>
  <si>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</si>
  <si>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</si>
  <si>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</si>
  <si>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</si>
  <si>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</si>
  <si>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</si>
  <si>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</si>
  <si>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</si>
  <si>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</si>
  <si>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</si>
  <si>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</si>
  <si>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</si>
  <si>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</si>
  <si>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</si>
  <si>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</si>
  <si>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</si>
  <si>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</si>
  <si>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</si>
  <si>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</si>
  <si>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</si>
  <si>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</si>
  <si>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</si>
  <si>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</si>
  <si>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</si>
  <si>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</si>
  <si>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</si>
  <si>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</si>
  <si>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</si>
  <si>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</si>
  <si>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</si>
  <si>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</si>
  <si>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</si>
  <si>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</si>
  <si>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</si>
  <si>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</si>
  <si>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</si>
  <si>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</si>
  <si>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</si>
  <si>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</si>
  <si>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</si>
  <si>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</si>
  <si>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</si>
  <si>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</si>
  <si>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</si>
  <si>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</si>
  <si>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</si>
  <si>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</si>
  <si>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</si>
  <si>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</si>
  <si>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</si>
  <si>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</si>
  <si>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</si>
  <si>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</si>
  <si>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</si>
  <si>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</si>
  <si>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</si>
  <si>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</si>
  <si>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</si>
  <si>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</si>
  <si>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</si>
  <si>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</si>
  <si>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</si>
  <si>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</si>
  <si>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</si>
  <si>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</si>
  <si>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</si>
  <si>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</si>
  <si>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</si>
  <si>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</si>
  <si>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</si>
  <si>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</si>
  <si>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</si>
  <si>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</si>
  <si>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</si>
  <si>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</si>
  <si>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</si>
  <si>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</si>
  <si>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</si>
  <si>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</si>
  <si>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</si>
  <si>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</si>
  <si>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</si>
  <si>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</si>
  <si>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</si>
  <si>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</si>
  <si>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</si>
  <si>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</si>
  <si>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</si>
  <si>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</si>
  <si>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</si>
  <si>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</si>
  <si>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</si>
  <si>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</si>
  <si>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</si>
  <si>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</si>
  <si>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</si>
  <si>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</si>
  <si>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</si>
  <si>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</si>
  <si>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</si>
  <si>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</si>
  <si>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</si>
  <si>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</si>
  <si>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</si>
  <si>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</si>
  <si>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</si>
  <si>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</si>
  <si>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</si>
  <si>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</si>
  <si>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</si>
  <si>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</si>
  <si>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</si>
  <si>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</si>
  <si>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</si>
  <si>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</si>
  <si>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</si>
  <si>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</si>
  <si>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</si>
  <si>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</si>
  <si>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</si>
  <si>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</si>
  <si>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</si>
  <si>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</si>
  <si>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</si>
  <si>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</si>
  <si>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</si>
  <si>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</si>
  <si>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</si>
  <si>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</si>
  <si>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</si>
  <si>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</si>
  <si>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</si>
  <si>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</si>
  <si>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</si>
  <si>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</si>
  <si>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</si>
  <si>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</si>
  <si>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</si>
  <si>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</si>
  <si>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</si>
  <si>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</si>
  <si>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</si>
  <si>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</si>
  <si>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</si>
  <si>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</si>
  <si>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</si>
  <si>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</si>
  <si>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</si>
  <si>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</si>
  <si>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</si>
  <si>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</si>
  <si>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</si>
  <si>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</si>
  <si>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</si>
  <si>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</si>
  <si>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</si>
  <si>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</si>
  <si>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</si>
  <si>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</si>
  <si>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</si>
  <si>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</si>
  <si>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</si>
  <si>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</si>
  <si>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</si>
  <si>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</si>
  <si>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</si>
  <si>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</si>
  <si>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</si>
  <si>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</si>
  <si>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</si>
  <si>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</si>
  <si>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</si>
  <si>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</si>
  <si>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</si>
  <si>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</si>
  <si>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</si>
  <si>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</si>
  <si>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</si>
  <si>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</si>
  <si>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</si>
  <si>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</si>
  <si>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</si>
  <si>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</si>
  <si>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</si>
  <si>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</si>
  <si>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</si>
  <si>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</si>
  <si>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</si>
  <si>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</si>
  <si>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</si>
  <si>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</si>
  <si>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</si>
  <si>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</si>
  <si>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</si>
  <si>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</si>
  <si>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</si>
  <si>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</si>
  <si>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</si>
  <si>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</si>
  <si>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</si>
  <si>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</si>
  <si>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</si>
  <si>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</si>
  <si>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</si>
  <si>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</si>
  <si>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</si>
  <si>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</si>
  <si>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</si>
  <si>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</si>
  <si>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</si>
  <si>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</si>
  <si>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</si>
  <si>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</si>
  <si>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</si>
  <si>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</si>
  <si>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</si>
  <si>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</si>
  <si>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</si>
  <si>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</si>
  <si>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</si>
  <si>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</si>
  <si>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</si>
  <si>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</si>
  <si>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</si>
  <si>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</si>
  <si>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</si>
  <si>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</si>
  <si>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</si>
  <si>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</si>
  <si>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</si>
  <si>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</si>
  <si>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</si>
  <si>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</si>
  <si>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</si>
  <si>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</si>
  <si>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</si>
  <si>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</si>
  <si>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</si>
  <si>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</si>
  <si>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</si>
  <si>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</si>
  <si>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</si>
  <si>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</si>
  <si>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</si>
  <si>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</si>
  <si>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</si>
  <si>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</si>
  <si>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</si>
  <si>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</si>
  <si>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</si>
  <si>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</si>
  <si>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</si>
  <si>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</si>
  <si>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</si>
  <si>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</si>
  <si>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</si>
  <si>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</si>
  <si>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</si>
  <si>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</si>
  <si>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</si>
  <si>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</si>
  <si>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</si>
  <si>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</si>
  <si>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</si>
  <si>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</si>
  <si>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</si>
  <si>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</si>
  <si>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</si>
  <si>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</si>
  <si>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</si>
  <si>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</si>
  <si>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</si>
  <si>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</si>
  <si>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</si>
  <si>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</si>
  <si>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</si>
  <si>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</si>
  <si>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</si>
  <si>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</si>
  <si>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</si>
  <si>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</si>
  <si>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</si>
  <si>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</si>
  <si>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</si>
  <si>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</si>
  <si>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</si>
  <si>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</si>
  <si>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</si>
  <si>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</si>
  <si>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</si>
  <si>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</si>
  <si>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</si>
  <si>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</si>
  <si>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</si>
  <si>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</si>
  <si>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</si>
  <si>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</si>
  <si>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</si>
  <si>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</si>
  <si>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</si>
  <si>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</si>
  <si>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</si>
  <si>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</si>
  <si>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</si>
  <si>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</si>
  <si>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</si>
  <si>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</si>
  <si>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</si>
  <si>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</si>
  <si>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</si>
  <si>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</si>
  <si>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</si>
  <si>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</si>
  <si>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</si>
  <si>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</si>
  <si>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</si>
  <si>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</si>
  <si>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</si>
  <si>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</si>
  <si>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</si>
  <si>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</si>
  <si>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</si>
  <si>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</si>
  <si>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</si>
  <si>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</si>
  <si>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</si>
  <si>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</si>
  <si>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</si>
  <si>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</si>
  <si>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</si>
  <si>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</si>
  <si>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</si>
  <si>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</si>
  <si>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</si>
  <si>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</si>
  <si>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</si>
  <si>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</si>
  <si>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</si>
  <si>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</si>
  <si>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</si>
  <si>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</si>
  <si>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</si>
  <si>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</si>
  <si>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</si>
  <si>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</si>
  <si>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</si>
  <si>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</si>
  <si>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</si>
  <si>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</si>
  <si>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</si>
  <si>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</si>
  <si>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</si>
  <si>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</si>
  <si>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</si>
  <si>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</si>
  <si>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</si>
  <si>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</si>
  <si>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</si>
  <si>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</si>
  <si>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</si>
  <si>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</si>
  <si>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</si>
  <si>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</si>
  <si>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</si>
  <si>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</si>
  <si>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</si>
  <si>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</si>
  <si>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</si>
  <si>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</si>
  <si>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</si>
  <si>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</si>
  <si>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</si>
  <si>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</si>
  <si>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</si>
  <si>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</si>
  <si>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</si>
  <si>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</si>
  <si>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</si>
  <si>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</si>
  <si>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</si>
  <si>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</si>
  <si>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</si>
  <si>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</si>
  <si>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</si>
  <si>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</si>
  <si>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</si>
  <si>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</si>
  <si>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</si>
  <si>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</si>
  <si>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</si>
  <si>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</si>
  <si>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</si>
  <si>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</si>
  <si>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</si>
  <si>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</si>
  <si>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</si>
  <si>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</si>
  <si>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</si>
  <si>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</si>
  <si>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</si>
  <si>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</si>
  <si>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</si>
  <si>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</si>
  <si>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</si>
  <si>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</si>
  <si>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</si>
  <si>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</si>
  <si>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</si>
  <si>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</si>
  <si>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</si>
  <si>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</si>
  <si>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</si>
  <si>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</si>
  <si>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</si>
  <si>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</si>
  <si>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</si>
  <si>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</si>
  <si>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</si>
  <si>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</si>
  <si>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</si>
  <si>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</si>
  <si>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</si>
  <si>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</si>
  <si>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</si>
  <si>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</si>
  <si>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</si>
  <si>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</si>
  <si>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</si>
  <si>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</si>
  <si>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</si>
  <si>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</si>
  <si>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</si>
  <si>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</si>
  <si>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</si>
  <si>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</si>
  <si>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</si>
  <si>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</si>
  <si>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</si>
  <si>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</si>
  <si>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</si>
  <si>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</si>
  <si>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</si>
  <si>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</si>
  <si>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</si>
  <si>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</si>
  <si>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</si>
  <si>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</si>
  <si>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</si>
  <si>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</si>
  <si>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</si>
  <si>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</si>
  <si>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</si>
  <si>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</si>
  <si>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</si>
  <si>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</si>
  <si>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</si>
  <si>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</si>
  <si>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</si>
  <si>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</si>
  <si>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</si>
  <si>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</si>
  <si>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</si>
  <si>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</si>
  <si>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</si>
  <si>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</si>
  <si>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</si>
  <si>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</si>
  <si>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</si>
  <si>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</si>
  <si>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</si>
  <si>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</si>
  <si>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</si>
  <si>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</si>
  <si>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</si>
  <si>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</si>
  <si>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</si>
  <si>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</si>
  <si>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</si>
  <si>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</si>
  <si>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</si>
  <si>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</si>
  <si>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</si>
  <si>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</si>
  <si>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</si>
  <si>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</si>
  <si>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</si>
  <si>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</si>
  <si>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</si>
  <si>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</si>
  <si>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</si>
  <si>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</si>
  <si>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</si>
  <si>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</si>
  <si>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</si>
  <si>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</si>
  <si>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</si>
  <si>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</si>
  <si>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</si>
  <si>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</si>
  <si>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</si>
  <si>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</si>
  <si>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</si>
  <si>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</si>
  <si>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</si>
  <si>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</si>
  <si>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</si>
  <si>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</si>
  <si>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</si>
  <si>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</si>
  <si>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</si>
  <si>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</si>
  <si>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</si>
  <si>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</si>
  <si>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</si>
  <si>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</si>
  <si>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</si>
  <si>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</si>
  <si>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</si>
  <si>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</si>
  <si>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</si>
  <si>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</si>
  <si>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</si>
  <si>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</si>
  <si>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</si>
  <si>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</si>
  <si>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</si>
  <si>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</si>
  <si>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</si>
  <si>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</si>
  <si>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</si>
  <si>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</si>
  <si>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</si>
  <si>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</si>
  <si>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</si>
  <si>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</si>
  <si>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</si>
  <si>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</si>
  <si>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</si>
  <si>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</si>
  <si>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</si>
  <si>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</si>
  <si>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</si>
  <si>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</si>
  <si>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</si>
  <si>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</si>
  <si>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</si>
  <si>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</si>
  <si>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</si>
  <si>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</si>
  <si>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</si>
  <si>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</si>
  <si>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</si>
  <si>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</si>
  <si>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</si>
  <si>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</si>
  <si>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</si>
  <si>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</si>
  <si>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</si>
  <si>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</si>
  <si>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</si>
  <si>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</si>
  <si>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</si>
  <si>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</si>
  <si>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</si>
  <si>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</si>
  <si>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</si>
  <si>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</si>
  <si>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</si>
  <si>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</si>
  <si>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</si>
  <si>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</si>
  <si>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</si>
  <si>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</si>
  <si>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</si>
  <si>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</si>
  <si>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</si>
  <si>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</si>
  <si>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</si>
  <si>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</si>
  <si>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</si>
  <si>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</si>
  <si>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</si>
  <si>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</si>
  <si>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</si>
  <si>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</si>
  <si>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</si>
  <si>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</si>
  <si>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</si>
  <si>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</si>
  <si>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</si>
  <si>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</si>
  <si>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</si>
  <si>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</si>
  <si>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</si>
  <si>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</si>
  <si>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</si>
  <si>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</si>
  <si>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</si>
  <si>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</si>
  <si>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</si>
  <si>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</si>
  <si>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</si>
  <si>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</si>
  <si>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</si>
  <si>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</si>
  <si>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</si>
  <si>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</si>
  <si>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</si>
  <si>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</si>
  <si>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</si>
  <si>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</si>
  <si>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</si>
  <si>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</si>
  <si>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</si>
  <si>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</si>
  <si>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</si>
  <si>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</si>
  <si>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</si>
  <si>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</si>
  <si>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</si>
  <si>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</si>
  <si>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</si>
  <si>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</si>
  <si>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</si>
  <si>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</si>
  <si>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</si>
  <si>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</si>
  <si>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</si>
  <si>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</si>
  <si>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</si>
  <si>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</si>
  <si>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</si>
  <si>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</si>
  <si>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</si>
  <si>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</si>
  <si>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</si>
  <si>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</si>
  <si>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</si>
  <si>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</si>
  <si>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</si>
  <si>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</si>
  <si>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</si>
  <si>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</si>
  <si>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</si>
  <si>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</si>
  <si>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</si>
  <si>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</si>
  <si>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</si>
  <si>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</si>
  <si>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</si>
  <si>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</si>
  <si>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</si>
  <si>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</si>
  <si>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</si>
  <si>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</si>
  <si>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</si>
  <si>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</si>
  <si>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</si>
  <si>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</si>
  <si>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</si>
  <si>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</si>
  <si>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</si>
  <si>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</si>
  <si>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</si>
  <si>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</si>
  <si>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</si>
  <si>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</si>
  <si>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</si>
  <si>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</si>
  <si>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</si>
  <si>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</si>
  <si>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</si>
  <si>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</si>
  <si>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</si>
  <si>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</si>
  <si>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</si>
  <si>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</si>
  <si>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</si>
  <si>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</si>
  <si>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</si>
  <si>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</si>
  <si>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</si>
  <si>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</si>
  <si>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</si>
  <si>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</si>
  <si>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</si>
  <si>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</si>
  <si>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</si>
  <si>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</si>
  <si>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</si>
  <si>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</si>
  <si>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</si>
  <si>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</si>
  <si>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</si>
  <si>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</si>
  <si>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</si>
  <si>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</si>
  <si>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</si>
  <si>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</si>
  <si>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</si>
  <si>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</si>
  <si>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</si>
  <si>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</si>
  <si>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</si>
  <si>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</si>
  <si>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</si>
  <si>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</si>
  <si>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</si>
  <si>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</si>
  <si>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</si>
  <si>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</si>
  <si>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</si>
  <si>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</si>
  <si>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</si>
  <si>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</si>
  <si>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</si>
  <si>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</si>
  <si>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</si>
  <si>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</si>
  <si>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</si>
  <si>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</si>
  <si>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</si>
  <si>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</si>
  <si>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</si>
  <si>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</si>
  <si>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</si>
  <si>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</si>
  <si>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</si>
  <si>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</si>
  <si>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</si>
  <si>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</si>
  <si>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</si>
  <si>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</si>
  <si>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</si>
  <si>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</si>
  <si>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</si>
  <si>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</si>
  <si>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</si>
  <si>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</si>
  <si>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</si>
  <si>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</si>
  <si>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</si>
  <si>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</si>
  <si>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</si>
  <si>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</si>
  <si>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</si>
  <si>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</si>
  <si>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</si>
  <si>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</si>
  <si>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</si>
  <si>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</si>
  <si>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</si>
  <si>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</si>
  <si>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</si>
  <si>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</si>
  <si>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</si>
  <si>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</si>
  <si>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</si>
  <si>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</si>
  <si>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</si>
  <si>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</si>
  <si>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</si>
  <si>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</si>
  <si>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</si>
  <si>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</si>
  <si>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</si>
  <si>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</si>
  <si>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</si>
  <si>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</si>
  <si>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</si>
  <si>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</si>
  <si>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</si>
  <si>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</si>
  <si>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</si>
  <si>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</si>
  <si>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</si>
  <si>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</si>
  <si>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</si>
  <si>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</si>
  <si>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</si>
  <si>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</si>
  <si>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</si>
  <si>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</si>
  <si>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</si>
  <si>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</si>
  <si>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</si>
  <si>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</si>
  <si>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</si>
  <si>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</si>
  <si>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</si>
  <si>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</si>
  <si>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</si>
  <si>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</si>
  <si>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</si>
  <si>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</si>
  <si>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</si>
  <si>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</si>
  <si>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</si>
  <si>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</si>
  <si>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</si>
  <si>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</si>
  <si>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</si>
  <si>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</si>
  <si>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</si>
  <si>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</si>
  <si>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</si>
  <si>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</si>
  <si>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</si>
  <si>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</si>
  <si>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</si>
  <si>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</si>
  <si>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</si>
  <si>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</si>
  <si>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</si>
  <si>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</si>
  <si>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</si>
  <si>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</si>
  <si>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</si>
  <si>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</si>
  <si>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</si>
  <si>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</si>
  <si>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</si>
  <si>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</si>
  <si>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</si>
  <si>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</si>
  <si>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</si>
  <si>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</si>
  <si>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</si>
  <si>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</si>
  <si>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</si>
  <si>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</si>
  <si>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</si>
  <si>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</si>
  <si>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</si>
  <si>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</si>
  <si>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</si>
  <si>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</si>
  <si>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</si>
  <si>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</si>
  <si>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</si>
  <si>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</si>
  <si>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</si>
  <si>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</si>
  <si>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</si>
  <si>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</si>
  <si>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</si>
  <si>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</si>
  <si>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</si>
  <si>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</si>
  <si>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</si>
  <si>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</si>
  <si>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</si>
  <si>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</si>
  <si>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</si>
  <si>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</si>
  <si>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</si>
  <si>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</si>
  <si>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</si>
  <si>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</si>
  <si>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</si>
  <si>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</si>
  <si>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</si>
  <si>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</si>
  <si>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</si>
  <si>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</si>
  <si>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</si>
  <si>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</si>
  <si>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</si>
  <si>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</si>
  <si>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</si>
  <si>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</si>
  <si>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</si>
  <si>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</si>
  <si>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</si>
  <si>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</si>
  <si>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</si>
  <si>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</si>
  <si>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</si>
  <si>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</si>
  <si>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</si>
  <si>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</si>
  <si>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</si>
  <si>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</si>
  <si>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</si>
  <si>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</si>
  <si>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</si>
  <si>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</si>
  <si>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</si>
  <si>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</si>
  <si>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</si>
  <si>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</si>
  <si>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</si>
  <si>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</si>
  <si>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</si>
  <si>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</si>
  <si>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</si>
  <si>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</si>
  <si>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</si>
  <si>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</si>
  <si>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</si>
  <si>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</si>
  <si>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</si>
  <si>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</si>
  <si>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</si>
  <si>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</si>
  <si>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</si>
  <si>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</si>
  <si>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</si>
  <si>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</si>
  <si>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</si>
  <si>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</si>
  <si>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</si>
  <si>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</si>
  <si>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</si>
  <si>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</si>
  <si>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</si>
  <si>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</si>
  <si>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</si>
  <si>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</si>
  <si>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</si>
  <si>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</si>
  <si>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</si>
  <si>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</si>
  <si>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</si>
  <si>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</si>
  <si>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</si>
  <si>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</si>
  <si>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</si>
  <si>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</si>
  <si>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</si>
  <si>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</si>
  <si>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</si>
  <si>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</si>
  <si>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</si>
  <si>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</si>
  <si>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</si>
  <si>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</si>
  <si>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</si>
  <si>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</si>
  <si>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</si>
  <si>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</si>
  <si>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</si>
  <si>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</si>
  <si>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</si>
  <si>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</si>
  <si>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</si>
  <si>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</si>
  <si>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</si>
  <si>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</si>
  <si>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</si>
  <si>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</si>
  <si>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</si>
  <si>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</si>
  <si>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</si>
  <si>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</si>
  <si>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</si>
  <si>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</si>
  <si>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</si>
  <si>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</si>
  <si>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</si>
  <si>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</si>
  <si>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</si>
  <si>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</si>
  <si>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</si>
  <si>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</si>
  <si>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</si>
  <si>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</si>
  <si>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</si>
  <si>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</si>
  <si>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</si>
  <si>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</si>
  <si>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</si>
  <si>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</si>
  <si>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</si>
  <si>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</si>
  <si>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</si>
  <si>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</si>
  <si>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</si>
  <si>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</si>
  <si>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</si>
  <si>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</si>
  <si>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</si>
  <si>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</si>
  <si>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</si>
  <si>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</si>
  <si>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</si>
  <si>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</si>
  <si>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</si>
  <si>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</si>
  <si>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</si>
  <si>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</si>
  <si>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</si>
  <si>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</si>
  <si>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</si>
  <si>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</si>
  <si>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</si>
  <si>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</si>
  <si>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</si>
  <si>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</si>
  <si>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</si>
  <si>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</si>
  <si>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</si>
  <si>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</si>
  <si>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</si>
  <si>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</si>
  <si>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</si>
  <si>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</si>
  <si>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</si>
  <si>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</si>
  <si>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</si>
  <si>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</si>
  <si>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</si>
  <si>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</si>
  <si>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</si>
  <si>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</si>
  <si>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</si>
  <si>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</si>
  <si>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</si>
  <si>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</si>
  <si>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</si>
  <si>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</si>
  <si>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</si>
  <si>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</si>
  <si>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</si>
  <si>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</si>
  <si>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</si>
  <si>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</si>
  <si>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</si>
  <si>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</si>
  <si>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</si>
  <si>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</si>
  <si>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</si>
  <si>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</si>
  <si>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</si>
  <si>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</si>
  <si>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</si>
  <si>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</si>
  <si>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</si>
  <si>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</si>
  <si>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</si>
  <si>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</si>
  <si>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</si>
  <si>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</si>
  <si>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</si>
  <si>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</si>
  <si>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</si>
  <si>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</si>
  <si>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</si>
  <si>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</si>
  <si>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</si>
  <si>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</si>
  <si>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</si>
  <si>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</si>
  <si>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</si>
  <si>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</si>
  <si>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</si>
  <si>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</si>
  <si>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</si>
  <si>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</si>
  <si>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</si>
  <si>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</si>
  <si>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</si>
  <si>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</si>
  <si>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</si>
  <si>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</si>
  <si>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</si>
  <si>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</si>
  <si>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</si>
  <si>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</si>
  <si>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</si>
  <si>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</si>
  <si>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</si>
  <si>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</si>
  <si>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</si>
  <si>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</si>
  <si>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</si>
  <si>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</si>
  <si>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</si>
  <si>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</si>
  <si>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</si>
  <si>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</si>
  <si>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</si>
  <si>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</si>
  <si>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</si>
  <si>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</si>
  <si>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</si>
  <si>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</si>
  <si>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</si>
  <si>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</si>
  <si>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</si>
  <si>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</si>
  <si>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</si>
  <si>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</si>
  <si>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</si>
  <si>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</si>
  <si>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</si>
  <si>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</si>
  <si>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</si>
  <si>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</si>
  <si>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</si>
  <si>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</si>
  <si>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</si>
  <si>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</si>
  <si>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</si>
  <si>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</si>
  <si>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</si>
  <si>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</si>
  <si>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</si>
  <si>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</si>
  <si>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</si>
  <si>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</si>
  <si>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</si>
  <si>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</si>
  <si>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</si>
  <si>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</si>
  <si>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</si>
  <si>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</si>
  <si>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</si>
  <si>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</si>
  <si>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</si>
  <si>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</si>
  <si>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</si>
  <si>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</si>
  <si>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</si>
  <si>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</si>
  <si>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</si>
  <si>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</si>
  <si>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</si>
  <si>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</si>
  <si>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</si>
  <si>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</si>
  <si>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</si>
  <si>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</si>
  <si>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</si>
  <si>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</si>
  <si>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</si>
  <si>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</si>
  <si>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</si>
  <si>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</si>
  <si>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</si>
  <si>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</si>
  <si>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</si>
  <si>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</si>
  <si>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</si>
  <si>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</si>
  <si>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</si>
  <si>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</si>
  <si>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</si>
  <si>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</si>
  <si>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</si>
  <si>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</si>
  <si>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</si>
  <si>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</si>
  <si>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</si>
  <si>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</si>
  <si>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</si>
  <si>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</si>
  <si>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</si>
  <si>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</si>
  <si>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</si>
  <si>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</si>
  <si>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</si>
  <si>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</si>
  <si>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</si>
  <si>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</si>
  <si>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</si>
  <si>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</si>
  <si>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</si>
  <si>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</si>
  <si>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</si>
  <si>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</si>
  <si>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</si>
  <si>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</si>
  <si>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</si>
  <si>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</si>
  <si>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</si>
  <si>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</si>
  <si>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</si>
  <si>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</si>
  <si>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</si>
  <si>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</si>
  <si>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</si>
  <si>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</si>
  <si>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</si>
  <si>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</si>
  <si>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</si>
  <si>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</si>
  <si>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</si>
  <si>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</si>
  <si>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</si>
  <si>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</si>
  <si>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</si>
  <si>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</si>
  <si>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</si>
  <si>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</si>
  <si>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</si>
  <si>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</si>
  <si>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</si>
  <si>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</si>
  <si>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</si>
  <si>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</si>
  <si>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</si>
  <si>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</si>
  <si>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</si>
  <si>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</si>
  <si>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</si>
  <si>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</si>
  <si>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</si>
  <si>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</si>
  <si>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</si>
  <si>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</si>
  <si>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</si>
  <si>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</si>
  <si>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</si>
  <si>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</si>
  <si>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</si>
  <si>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</si>
  <si>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</si>
  <si>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</si>
  <si>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</si>
  <si>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</si>
  <si>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</si>
  <si>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</si>
  <si>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</si>
  <si>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</si>
  <si>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</si>
  <si>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</si>
  <si>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</si>
  <si>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</si>
  <si>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</si>
  <si>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</si>
  <si>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</si>
  <si>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</si>
  <si>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</si>
  <si>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</si>
  <si>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</si>
  <si>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</si>
  <si>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</si>
  <si>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</si>
  <si>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</si>
  <si>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</si>
  <si>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</si>
  <si>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</si>
  <si>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</si>
  <si>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</si>
  <si>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</si>
  <si>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</si>
  <si>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</si>
  <si>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</si>
  <si>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</si>
  <si>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</si>
  <si>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</si>
  <si>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</si>
  <si>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</si>
  <si>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</si>
  <si>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</si>
  <si>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</si>
  <si>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</si>
  <si>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</si>
  <si>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</si>
  <si>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</si>
  <si>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</si>
  <si>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</si>
  <si>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</si>
  <si>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</si>
  <si>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</si>
  <si>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</si>
  <si>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</si>
  <si>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</si>
  <si>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</si>
  <si>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</si>
  <si>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</si>
  <si>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</si>
  <si>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</si>
  <si>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</si>
  <si>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</si>
  <si>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</si>
  <si>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</si>
  <si>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</si>
  <si>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</si>
  <si>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</si>
  <si>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</si>
  <si>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</si>
  <si>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</si>
  <si>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</si>
  <si>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</si>
  <si>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</si>
  <si>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</si>
  <si>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</si>
  <si>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</si>
  <si>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</si>
  <si>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</si>
  <si>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</si>
  <si>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</si>
  <si>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</si>
  <si>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</si>
  <si>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</si>
  <si>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</si>
  <si>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</si>
  <si>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</si>
  <si>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</si>
  <si>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</si>
  <si>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</si>
  <si>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</si>
  <si>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</si>
  <si>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</si>
  <si>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</si>
  <si>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</si>
  <si>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</si>
  <si>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</si>
  <si>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</si>
  <si>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</si>
  <si>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</si>
  <si>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</si>
  <si>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</si>
  <si>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</si>
  <si>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</si>
  <si>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</si>
  <si>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</si>
  <si>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</si>
  <si>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</si>
  <si>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</si>
  <si>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</si>
  <si>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</si>
  <si>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</si>
  <si>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</si>
  <si>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</si>
  <si>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</si>
  <si>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</si>
  <si>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</si>
  <si>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</si>
  <si>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</si>
  <si>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</si>
  <si>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</si>
  <si>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</si>
  <si>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</si>
  <si>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</si>
  <si>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</si>
  <si>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</si>
  <si>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</si>
  <si>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</si>
  <si>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</si>
  <si>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</si>
  <si>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</si>
  <si>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</si>
  <si>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</si>
  <si>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</si>
  <si>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</si>
  <si>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</si>
  <si>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</si>
  <si>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</si>
  <si>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</si>
  <si>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</si>
  <si>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</si>
  <si>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</si>
  <si>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</si>
  <si>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</si>
  <si>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</si>
  <si>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</si>
  <si>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</si>
  <si>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</si>
  <si>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</si>
  <si>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</si>
  <si>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</si>
  <si>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</si>
  <si>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</si>
  <si>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</si>
  <si>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</si>
  <si>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</si>
  <si>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</si>
  <si>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</si>
  <si>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</si>
  <si>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</si>
  <si>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</si>
  <si>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</si>
  <si>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</si>
  <si>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</si>
  <si>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</si>
  <si>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</si>
  <si>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</si>
  <si>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</si>
  <si>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</si>
  <si>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</si>
  <si>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</si>
  <si>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</si>
  <si>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</si>
  <si>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</si>
  <si>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</si>
  <si>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</si>
  <si>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</si>
  <si>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</si>
  <si>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</si>
  <si>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</si>
  <si>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</si>
  <si>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</si>
  <si>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</si>
  <si>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</si>
  <si>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</si>
  <si>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</si>
  <si>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</si>
  <si>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</si>
  <si>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</si>
  <si>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</si>
  <si>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</si>
  <si>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</si>
  <si>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</si>
  <si>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</si>
  <si>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</si>
  <si>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</si>
  <si>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</si>
  <si>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</si>
  <si>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</si>
  <si>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</si>
  <si>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</si>
  <si>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</si>
  <si>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</si>
  <si>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</si>
  <si>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</si>
  <si>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</si>
  <si>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</si>
  <si>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</si>
  <si>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</si>
  <si>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</si>
  <si>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</si>
  <si>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</si>
  <si>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</si>
  <si>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</si>
  <si>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</si>
  <si>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</si>
  <si>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</si>
  <si>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</si>
  <si>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</si>
  <si>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</si>
  <si>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</si>
  <si>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</si>
  <si>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</si>
  <si>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</si>
  <si>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</si>
  <si>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</si>
  <si>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</si>
  <si>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</si>
  <si>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</si>
  <si>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</si>
  <si>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</si>
  <si>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</si>
  <si>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</si>
  <si>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</si>
  <si>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</si>
  <si>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</si>
  <si>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</si>
  <si>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</si>
  <si>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</si>
  <si>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</si>
  <si>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</si>
  <si>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</si>
  <si>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</si>
  <si>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</si>
  <si>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</si>
  <si>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</si>
  <si>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</si>
  <si>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</si>
  <si>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</si>
  <si>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</si>
  <si>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</si>
  <si>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</si>
  <si>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</si>
  <si>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</si>
  <si>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</si>
  <si>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</si>
  <si>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</si>
  <si>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</si>
  <si>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</si>
  <si>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</si>
  <si>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</si>
  <si>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</si>
  <si>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</si>
  <si>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</si>
  <si>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</si>
  <si>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</si>
  <si>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</si>
  <si>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</si>
  <si>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</si>
  <si>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</si>
  <si>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</si>
  <si>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</si>
  <si>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</si>
  <si>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</si>
  <si>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</si>
  <si>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</si>
  <si>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</si>
  <si>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</si>
  <si>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</si>
  <si>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</si>
  <si>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</si>
  <si>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</si>
  <si>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</si>
  <si>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</si>
  <si>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</si>
  <si>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</si>
  <si>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</si>
  <si>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</si>
  <si>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</si>
  <si>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</si>
  <si>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</si>
  <si>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</si>
  <si>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</si>
  <si>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</si>
  <si>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</si>
  <si>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</si>
  <si>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</si>
  <si>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</si>
  <si>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</si>
  <si>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</si>
  <si>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</si>
  <si>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</si>
  <si>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</si>
  <si>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</si>
  <si>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</si>
  <si>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</si>
  <si>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</si>
  <si>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</si>
  <si>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</si>
  <si>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</si>
  <si>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</si>
  <si>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</si>
  <si>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</si>
  <si>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</si>
  <si>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</si>
  <si>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</si>
  <si>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</si>
  <si>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</si>
  <si>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</si>
  <si>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</si>
  <si>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</si>
  <si>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</si>
  <si>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</si>
  <si>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</si>
  <si>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</si>
  <si>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</si>
  <si>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</si>
  <si>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</si>
  <si>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</si>
  <si>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</si>
  <si>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</si>
  <si>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</si>
  <si>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</si>
  <si>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</si>
  <si>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</si>
  <si>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</si>
  <si>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</si>
  <si>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</si>
  <si>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</si>
  <si>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</si>
  <si>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</si>
  <si>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</si>
  <si>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</si>
  <si>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</si>
  <si>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</si>
  <si>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</si>
  <si>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</si>
  <si>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</si>
  <si>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</si>
  <si>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</si>
  <si>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</si>
  <si>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</si>
  <si>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</si>
  <si>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</si>
  <si>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</si>
  <si>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</si>
  <si>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</si>
  <si>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</si>
  <si>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</si>
  <si>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</si>
  <si>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</si>
  <si>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</si>
  <si>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</si>
  <si>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</si>
  <si>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</si>
  <si>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</si>
  <si>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</si>
  <si>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</si>
  <si>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</si>
  <si>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</si>
  <si>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</si>
  <si>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</si>
  <si>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</si>
  <si>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</si>
  <si>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</si>
  <si>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</si>
  <si>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</si>
  <si>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</si>
  <si>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</si>
  <si>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</si>
  <si>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</si>
  <si>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</si>
  <si>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</si>
  <si>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</si>
  <si>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</si>
  <si>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</si>
  <si>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</si>
  <si>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</si>
  <si>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</si>
  <si>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</si>
  <si>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</si>
  <si>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</si>
  <si>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</si>
  <si>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</si>
  <si>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</si>
  <si>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</si>
  <si>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</si>
  <si>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</si>
  <si>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</si>
  <si>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</si>
  <si>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</si>
  <si>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</si>
  <si>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</si>
  <si>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</si>
  <si>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</si>
  <si>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</si>
  <si>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</si>
  <si>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</si>
  <si>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</si>
  <si>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</si>
  <si>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</si>
  <si>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</si>
  <si>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</si>
  <si>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</si>
  <si>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</si>
  <si>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</si>
  <si>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</si>
  <si>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</si>
  <si>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</si>
  <si>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</si>
  <si>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</si>
  <si>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</si>
  <si>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</si>
  <si>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</si>
  <si>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</si>
  <si>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</si>
  <si>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</si>
  <si>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</si>
  <si>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</si>
  <si>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</si>
  <si>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</si>
  <si>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</si>
  <si>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</si>
  <si>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</si>
  <si>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</si>
  <si>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</si>
  <si>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</si>
  <si>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</si>
  <si>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</si>
  <si>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</si>
  <si>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</si>
  <si>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</si>
  <si>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</si>
  <si>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</si>
  <si>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</si>
  <si>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</si>
  <si>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</si>
  <si>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</si>
  <si>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</si>
  <si>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</si>
  <si>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</si>
  <si>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</si>
  <si>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</si>
  <si>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</si>
  <si>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</si>
  <si>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</si>
  <si>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</si>
  <si>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</si>
  <si>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</si>
  <si>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</si>
  <si>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</si>
  <si>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</si>
  <si>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</si>
  <si>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</si>
  <si>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</si>
  <si>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</si>
  <si>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</si>
  <si>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</si>
  <si>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</si>
  <si>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</si>
  <si>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</si>
  <si>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</si>
  <si>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</si>
  <si>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</si>
  <si>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</si>
  <si>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</si>
  <si>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</si>
  <si>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</si>
  <si>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</si>
  <si>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</si>
  <si>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</si>
  <si>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</si>
  <si>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</si>
  <si>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</si>
  <si>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</si>
  <si>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</si>
  <si>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</si>
  <si>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</si>
  <si>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</si>
  <si>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</si>
  <si>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</si>
  <si>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</si>
  <si>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</si>
  <si>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</si>
  <si>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</si>
  <si>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</si>
  <si>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</si>
  <si>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</si>
  <si>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</si>
  <si>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</si>
  <si>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</si>
  <si>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</si>
  <si>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</si>
  <si>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</si>
  <si>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</si>
  <si>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</si>
  <si>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</si>
  <si>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</si>
  <si>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</si>
  <si>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</si>
  <si>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</si>
  <si>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</si>
  <si>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</si>
  <si>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</si>
  <si>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</si>
  <si>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</si>
  <si>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</si>
  <si>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</si>
  <si>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</si>
  <si>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</si>
  <si>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</si>
  <si>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</si>
  <si>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</si>
  <si>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</si>
  <si>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</si>
  <si>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</si>
  <si>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</si>
  <si>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</si>
  <si>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</si>
  <si>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</si>
  <si>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</si>
  <si>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</si>
  <si>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</si>
  <si>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</si>
  <si>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</si>
  <si>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</si>
  <si>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</si>
  <si>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</si>
  <si>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</si>
  <si>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</si>
  <si>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</si>
  <si>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</si>
  <si>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</si>
  <si>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</si>
  <si>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</si>
  <si>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</si>
  <si>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</si>
  <si>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</si>
  <si>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</si>
  <si>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</si>
  <si>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</si>
  <si>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</si>
  <si>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</si>
  <si>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</si>
  <si>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</si>
  <si>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</si>
  <si>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</si>
  <si>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</si>
  <si>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</si>
  <si>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</si>
  <si>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</si>
  <si>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</si>
  <si>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</si>
  <si>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</si>
  <si>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</si>
  <si>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</si>
  <si>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</si>
  <si>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</si>
  <si>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</si>
  <si>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</si>
  <si>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</si>
  <si>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</si>
  <si>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</si>
  <si>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</si>
  <si>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</si>
  <si>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</si>
  <si>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</si>
  <si>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</si>
  <si>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</si>
  <si>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</si>
  <si>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</si>
  <si>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</si>
  <si>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</si>
  <si>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</si>
  <si>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</si>
  <si>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</si>
  <si>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</si>
  <si>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</si>
  <si>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</si>
  <si>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</si>
  <si>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</si>
  <si>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</si>
  <si>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</si>
  <si>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</si>
  <si>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</si>
  <si>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</si>
  <si>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</si>
  <si>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</si>
  <si>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</si>
  <si>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</si>
  <si>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</si>
  <si>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</si>
  <si>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</si>
  <si>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</si>
  <si>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</si>
  <si>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</si>
  <si>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</si>
  <si>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</si>
  <si>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</si>
  <si>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</si>
  <si>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</si>
  <si>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</si>
  <si>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</si>
  <si>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</si>
  <si>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</si>
  <si>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</si>
  <si>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</si>
  <si>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</si>
  <si>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</si>
  <si>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</si>
  <si>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</si>
  <si>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</si>
  <si>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</si>
  <si>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</si>
  <si>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</si>
  <si>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</si>
  <si>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</si>
  <si>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</si>
  <si>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</si>
  <si>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</si>
  <si>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</si>
  <si>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</si>
  <si>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</si>
  <si>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</si>
  <si>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</si>
  <si>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</si>
  <si>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</si>
  <si>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</si>
  <si>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</si>
  <si>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</si>
  <si>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</si>
  <si>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</si>
  <si>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</si>
  <si>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</si>
  <si>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</si>
  <si>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</si>
  <si>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</si>
  <si>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</si>
  <si>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</si>
  <si>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</si>
  <si>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</si>
  <si>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</si>
  <si>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</si>
  <si>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</si>
  <si>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</si>
  <si>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</si>
  <si>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</si>
  <si>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</si>
  <si>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</si>
  <si>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</si>
  <si>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</si>
  <si>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</si>
  <si>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</si>
  <si>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</si>
  <si>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</si>
  <si>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</si>
  <si>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</si>
  <si>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</si>
  <si>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</si>
  <si>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</si>
  <si>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</si>
  <si>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</si>
  <si>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</si>
  <si>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</si>
  <si>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</si>
  <si>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</si>
  <si>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</si>
  <si>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</si>
  <si>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</si>
  <si>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</si>
  <si>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</si>
  <si>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</si>
  <si>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</si>
  <si>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</si>
  <si>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</si>
  <si>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</si>
  <si>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</si>
  <si>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</si>
  <si>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</si>
  <si>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</si>
  <si>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</si>
  <si>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</si>
  <si>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</si>
  <si>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</si>
  <si>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</si>
  <si>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</si>
  <si>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</si>
  <si>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</si>
  <si>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</si>
  <si>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</si>
  <si>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</si>
  <si>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</si>
  <si>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</si>
  <si>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</si>
  <si>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</si>
  <si>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</si>
  <si>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</si>
  <si>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</si>
  <si>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</si>
  <si>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</si>
  <si>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</si>
  <si>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</si>
  <si>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</si>
  <si>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</si>
  <si>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</si>
  <si>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</si>
  <si>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</si>
  <si>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</si>
  <si>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</si>
  <si>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</si>
  <si>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</si>
  <si>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</si>
  <si>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</si>
  <si>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</si>
  <si>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</si>
  <si>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</si>
  <si>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</si>
  <si>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</si>
  <si>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</si>
  <si>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</si>
  <si>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</si>
  <si>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</si>
  <si>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</si>
  <si>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</si>
  <si>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</si>
  <si>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</si>
  <si>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</si>
  <si>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</si>
  <si>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</si>
  <si>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</si>
  <si>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</si>
  <si>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</si>
  <si>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</si>
  <si>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</si>
  <si>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</si>
  <si>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</si>
  <si>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</si>
  <si>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</si>
  <si>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</si>
  <si>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</si>
  <si>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</si>
  <si>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</si>
  <si>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</si>
  <si>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</si>
  <si>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</si>
  <si>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</si>
  <si>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</si>
  <si>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</si>
  <si>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</si>
  <si>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</si>
  <si>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</si>
  <si>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</si>
  <si>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</si>
  <si>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</si>
  <si>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</si>
  <si>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</si>
  <si>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</si>
  <si>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</si>
  <si>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</si>
  <si>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</si>
  <si>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</si>
  <si>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</si>
  <si>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</si>
  <si>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</si>
  <si>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</si>
  <si>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</si>
  <si>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</si>
  <si>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</si>
  <si>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</si>
  <si>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</si>
  <si>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</si>
  <si>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</si>
  <si>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</si>
  <si>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</si>
  <si>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</si>
  <si>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</si>
  <si>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</si>
  <si>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</si>
  <si>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</si>
  <si>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</si>
  <si>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</si>
  <si>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</si>
  <si>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</si>
  <si>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</si>
  <si>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</si>
  <si>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</si>
  <si>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</si>
  <si>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</si>
  <si>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</si>
  <si>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</si>
  <si>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</si>
  <si>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</si>
  <si>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</si>
  <si>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</si>
  <si>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</si>
  <si>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</si>
  <si>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</si>
  <si>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</si>
  <si>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</si>
  <si>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</si>
  <si>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</si>
  <si>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</si>
  <si>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</si>
  <si>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</si>
  <si>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</si>
  <si>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</si>
  <si>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</si>
  <si>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</si>
  <si>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</si>
  <si>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</si>
  <si>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</si>
  <si>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</si>
  <si>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</si>
  <si>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</si>
  <si>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</si>
  <si>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</si>
  <si>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</si>
  <si>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</si>
  <si>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</si>
  <si>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</si>
  <si>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</si>
  <si>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</si>
  <si>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</si>
  <si>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</si>
  <si>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</si>
  <si>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</si>
  <si>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</si>
  <si>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</si>
  <si>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</si>
  <si>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</si>
  <si>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</si>
  <si>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</si>
  <si>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</si>
  <si>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</si>
  <si>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</si>
  <si>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</si>
  <si>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</si>
  <si>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</si>
  <si>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</si>
  <si>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</si>
  <si>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</si>
  <si>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</si>
  <si>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</si>
  <si>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</si>
  <si>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</si>
  <si>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</si>
  <si>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</si>
  <si>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</si>
  <si>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</si>
  <si>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</si>
  <si>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</si>
  <si>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</si>
  <si>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</si>
  <si>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</si>
  <si>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</si>
  <si>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</si>
  <si>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</si>
  <si>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</si>
  <si>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</si>
  <si>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</si>
  <si>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</si>
  <si>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</si>
  <si>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</si>
  <si>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</si>
  <si>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</si>
  <si>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</si>
  <si>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</si>
  <si>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</si>
  <si>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</si>
  <si>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</si>
  <si>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</si>
  <si>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</si>
  <si>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</si>
  <si>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</si>
  <si>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</si>
  <si>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</si>
  <si>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</si>
  <si>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</si>
  <si>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</si>
  <si>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</si>
  <si>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</si>
  <si>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</si>
  <si>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</si>
  <si>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</si>
  <si>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</si>
  <si>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</si>
  <si>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</si>
  <si>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</si>
  <si>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</si>
  <si>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</si>
  <si>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</si>
  <si>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</si>
  <si>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</si>
  <si>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</si>
  <si>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</si>
  <si>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</si>
  <si>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</si>
  <si>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</si>
  <si>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</si>
  <si>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</si>
  <si>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</si>
  <si>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</si>
  <si>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</si>
  <si>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</si>
  <si>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</si>
  <si>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</si>
  <si>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</si>
  <si>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</si>
  <si>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</si>
  <si>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</si>
  <si>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</si>
  <si>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</si>
  <si>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</si>
  <si>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</si>
  <si>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</si>
  <si>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</si>
  <si>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</si>
  <si>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</si>
  <si>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</si>
  <si>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</si>
  <si>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</si>
  <si>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</si>
  <si>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</si>
  <si>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</si>
  <si>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</si>
  <si>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</si>
  <si>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</si>
  <si>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</si>
  <si>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</si>
  <si>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</si>
  <si>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</si>
  <si>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</si>
  <si>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</si>
  <si>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</si>
  <si>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</si>
  <si>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</si>
  <si>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</si>
  <si>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</si>
  <si>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</si>
  <si>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</si>
  <si>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</si>
  <si>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</si>
  <si>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</si>
  <si>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</si>
  <si>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</si>
  <si>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</si>
  <si>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</si>
  <si>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</si>
  <si>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</si>
  <si>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</si>
  <si>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</si>
  <si>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</si>
  <si>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</si>
  <si>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</si>
  <si>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</si>
  <si>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</si>
  <si>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</si>
  <si>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</si>
  <si>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</si>
  <si>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</si>
  <si>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</si>
  <si>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</si>
  <si>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</si>
  <si>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</si>
  <si>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</si>
  <si>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</si>
  <si>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</si>
  <si>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</si>
  <si>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</si>
  <si>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</si>
  <si>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</si>
  <si>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</si>
  <si>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</si>
  <si>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</si>
  <si>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</si>
  <si>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</si>
  <si>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</si>
  <si>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</si>
  <si>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</si>
  <si>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</si>
  <si>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</si>
  <si>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</si>
  <si>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</si>
  <si>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</si>
  <si>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</si>
  <si>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</si>
  <si>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</si>
  <si>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</si>
  <si>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</si>
  <si>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</si>
  <si>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</si>
  <si>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</si>
  <si>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</si>
  <si>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</si>
  <si>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</si>
  <si>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</si>
  <si>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</si>
  <si>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</si>
  <si>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</si>
  <si>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</si>
  <si>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</si>
  <si>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</si>
  <si>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</si>
  <si>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</si>
  <si>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</si>
  <si>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</si>
  <si>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</si>
  <si>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</si>
  <si>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</si>
  <si>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</si>
  <si>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</si>
  <si>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</si>
  <si>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</si>
  <si>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</si>
  <si>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</si>
  <si>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</si>
  <si>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</si>
  <si>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</si>
  <si>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</si>
  <si>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</si>
  <si>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</si>
  <si>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</si>
  <si>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</si>
  <si>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</si>
  <si>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</si>
  <si>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</si>
  <si>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</si>
  <si>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</si>
  <si>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</si>
  <si>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</si>
  <si>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</si>
  <si>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</si>
  <si>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</si>
  <si>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</si>
  <si>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</si>
  <si>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</si>
  <si>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</si>
  <si>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</si>
  <si>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</si>
  <si>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</si>
  <si>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</si>
  <si>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</si>
  <si>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</si>
  <si>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</si>
  <si>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</si>
  <si>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</si>
  <si>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</si>
  <si>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</si>
  <si>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</si>
  <si>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</si>
  <si>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</si>
  <si>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</si>
  <si>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</si>
  <si>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</si>
  <si>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</si>
  <si>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</si>
  <si>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</si>
  <si>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</si>
  <si>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</si>
  <si>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</si>
  <si>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</si>
  <si>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</si>
  <si>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</si>
  <si>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</si>
  <si>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</si>
  <si>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</si>
  <si>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</si>
  <si>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</si>
  <si>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</si>
  <si>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</si>
  <si>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</si>
  <si>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</si>
  <si>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</si>
  <si>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</si>
  <si>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</si>
  <si>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</si>
  <si>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</si>
  <si>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</si>
  <si>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</si>
  <si>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</si>
  <si>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</si>
  <si>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</si>
  <si>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</si>
  <si>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</si>
  <si>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</si>
  <si>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</si>
  <si>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</si>
  <si>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</si>
  <si>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</si>
  <si>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</si>
  <si>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</si>
  <si>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</si>
  <si>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</si>
  <si>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</si>
  <si>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</si>
  <si>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</si>
  <si>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</si>
  <si>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</si>
  <si>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</si>
  <si>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</si>
  <si>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</si>
  <si>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</si>
  <si>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</si>
  <si>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</si>
  <si>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</si>
  <si>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</si>
  <si>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</si>
  <si>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</si>
  <si>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</si>
  <si>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</si>
  <si>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</si>
  <si>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</si>
  <si>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</si>
  <si>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</si>
  <si>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</si>
  <si>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</si>
  <si>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</si>
  <si>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</si>
  <si>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</si>
  <si>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</si>
  <si>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</si>
  <si>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</si>
  <si>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</si>
  <si>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</si>
  <si>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</si>
  <si>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</si>
  <si>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</si>
  <si>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</si>
  <si>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</si>
  <si>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</si>
  <si>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</si>
  <si>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</si>
  <si>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</si>
  <si>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</si>
  <si>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</si>
  <si>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</si>
  <si>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</si>
  <si>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</si>
  <si>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</si>
  <si>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</si>
  <si>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</si>
  <si>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</si>
  <si>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</si>
  <si>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</si>
  <si>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</si>
  <si>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</si>
  <si>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</si>
  <si>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</si>
  <si>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</si>
  <si>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</si>
  <si>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</si>
  <si>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</si>
  <si>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</si>
  <si>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</si>
  <si>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</si>
  <si>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</si>
  <si>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</si>
  <si>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</si>
  <si>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</si>
  <si>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</si>
  <si>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</si>
  <si>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</si>
  <si>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</si>
  <si>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</si>
  <si>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</si>
  <si>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</si>
  <si>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</si>
  <si>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</si>
  <si>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</si>
  <si>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</si>
  <si>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</si>
  <si>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</si>
  <si>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</si>
  <si>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</si>
  <si>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</si>
  <si>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</si>
  <si>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</si>
  <si>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</si>
  <si>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</si>
  <si>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</si>
  <si>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</si>
  <si>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</si>
  <si>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</si>
  <si>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</si>
  <si>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</si>
  <si>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</si>
  <si>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</si>
  <si>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</si>
  <si>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</si>
  <si>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</si>
  <si>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</si>
  <si>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</si>
  <si>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</si>
  <si>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</si>
  <si>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</si>
  <si>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</si>
  <si>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</si>
  <si>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</si>
  <si>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</si>
  <si>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</si>
  <si>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</si>
  <si>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</si>
  <si>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</si>
  <si>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</si>
  <si>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</si>
  <si>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</si>
  <si>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</si>
  <si>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</si>
  <si>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</si>
  <si>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</si>
  <si>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</si>
  <si>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</si>
  <si>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</si>
  <si>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</si>
  <si>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</si>
  <si>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</si>
  <si>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</si>
  <si>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</si>
  <si>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</si>
  <si>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</si>
  <si>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</si>
  <si>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</si>
  <si>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</si>
  <si>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</si>
  <si>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</si>
  <si>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</si>
  <si>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</si>
  <si>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</si>
  <si>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</si>
  <si>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</si>
  <si>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</si>
  <si>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</si>
  <si>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</si>
  <si>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</si>
  <si>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</si>
  <si>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</si>
  <si>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</si>
  <si>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</si>
  <si>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</si>
  <si>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</si>
  <si>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</si>
  <si>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</si>
  <si>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</si>
  <si>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</si>
  <si>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</si>
  <si>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</si>
  <si>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</si>
  <si>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</si>
  <si>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</si>
  <si>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</si>
  <si>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</si>
  <si>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</si>
  <si>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</si>
  <si>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</si>
  <si>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</si>
  <si>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</si>
  <si>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</si>
  <si>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</si>
  <si>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</si>
  <si>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</si>
  <si>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</si>
  <si>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</si>
  <si>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</si>
  <si>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</si>
  <si>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</si>
  <si>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</si>
  <si>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</si>
  <si>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</si>
  <si>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</si>
  <si>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</si>
  <si>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</si>
  <si>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</si>
  <si>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</si>
  <si>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</si>
  <si>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</si>
  <si>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</si>
  <si>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</si>
  <si>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</si>
  <si>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</si>
  <si>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</si>
  <si>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</si>
  <si>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</si>
  <si>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</si>
  <si>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</si>
  <si>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</si>
  <si>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</si>
  <si>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</si>
  <si>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</si>
  <si>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</si>
  <si>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</si>
  <si>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</si>
  <si>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</si>
  <si>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</si>
  <si>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</si>
  <si>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</si>
  <si>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</si>
  <si>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</si>
  <si>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</si>
  <si>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</si>
  <si>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</si>
  <si>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</si>
  <si>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</si>
  <si>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</si>
  <si>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</si>
  <si>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</si>
  <si>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</si>
  <si>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</si>
  <si>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</si>
  <si>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</si>
  <si>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</si>
  <si>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</si>
  <si>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</si>
  <si>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</si>
  <si>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</si>
  <si>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</si>
  <si>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</si>
  <si>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</si>
  <si>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</si>
  <si>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</si>
  <si>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</si>
  <si>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</si>
  <si>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</si>
  <si>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</si>
  <si>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</si>
  <si>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</si>
  <si>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</si>
  <si>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</si>
  <si>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</si>
  <si>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</si>
  <si>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</si>
  <si>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</si>
  <si>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</si>
  <si>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</si>
  <si>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</si>
  <si>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</si>
  <si>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</si>
  <si>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</si>
  <si>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</si>
  <si>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</si>
  <si>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</si>
  <si>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</si>
  <si>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</si>
  <si>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</si>
  <si>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</si>
  <si>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</si>
  <si>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</si>
  <si>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</si>
  <si>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</si>
  <si>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</si>
  <si>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</si>
  <si>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</si>
  <si>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</si>
  <si>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</si>
  <si>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</si>
  <si>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</si>
  <si>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</si>
  <si>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</si>
  <si>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</si>
  <si>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</si>
  <si>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</si>
  <si>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</si>
  <si>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</si>
  <si>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</si>
  <si>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</si>
  <si>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</si>
  <si>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</si>
  <si>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</si>
  <si>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</si>
  <si>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</si>
  <si>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</si>
  <si>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</si>
  <si>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</si>
  <si>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</si>
  <si>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</si>
  <si>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</si>
  <si>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</si>
  <si>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</si>
  <si>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</si>
  <si>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</si>
  <si>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</si>
  <si>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</si>
  <si>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</si>
  <si>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</si>
  <si>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</si>
  <si>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</si>
  <si>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</si>
  <si>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</si>
  <si>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</si>
  <si>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</si>
  <si>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</si>
  <si>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</si>
  <si>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</si>
  <si>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</si>
  <si>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</si>
  <si>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</si>
  <si>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</si>
  <si>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</si>
  <si>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</si>
  <si>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</si>
  <si>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</si>
  <si>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</si>
  <si>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</si>
  <si>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</si>
  <si>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</si>
  <si>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</si>
  <si>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</si>
  <si>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</si>
  <si>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</si>
  <si>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</si>
  <si>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</si>
  <si>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</si>
  <si>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</si>
  <si>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</si>
  <si>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</si>
  <si>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</si>
  <si>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</si>
  <si>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</si>
  <si>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</si>
  <si>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</si>
  <si>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</si>
  <si>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</si>
  <si>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</si>
  <si>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</si>
  <si>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</si>
  <si>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</si>
  <si>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</si>
  <si>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</si>
  <si>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</si>
  <si>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</si>
  <si>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</si>
  <si>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</si>
  <si>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</si>
  <si>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</si>
  <si>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</si>
  <si>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</si>
  <si>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</si>
  <si>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</si>
  <si>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</si>
  <si>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</si>
  <si>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</si>
  <si>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</si>
  <si>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</si>
  <si>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</si>
  <si>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</si>
  <si>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</si>
  <si>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</si>
  <si>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</si>
  <si>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</si>
  <si>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</si>
  <si>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</si>
  <si>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</si>
  <si>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</si>
  <si>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</si>
  <si>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</si>
  <si>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</si>
  <si>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</si>
  <si>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</si>
  <si>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</si>
  <si>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</si>
  <si>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</si>
  <si>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</si>
  <si>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</si>
  <si>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</si>
  <si>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</si>
  <si>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</si>
  <si>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</si>
  <si>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</si>
  <si>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</si>
  <si>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</si>
  <si>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</si>
  <si>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</si>
  <si>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</si>
  <si>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</si>
  <si>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</si>
  <si>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</si>
  <si>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</si>
  <si>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</si>
  <si>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</si>
  <si>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</si>
  <si>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</si>
  <si>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</si>
  <si>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</si>
  <si>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</si>
  <si>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</si>
  <si>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</si>
  <si>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</si>
  <si>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</si>
  <si>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</si>
  <si>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</si>
  <si>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</si>
  <si>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</si>
  <si>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</si>
  <si>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</si>
  <si>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</si>
  <si>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</si>
  <si>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</si>
  <si>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</si>
  <si>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</si>
  <si>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</si>
  <si>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</si>
  <si>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</si>
  <si>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</si>
  <si>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</si>
  <si>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</si>
  <si>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</si>
  <si>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</si>
  <si>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</si>
  <si>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</si>
  <si>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</si>
  <si>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</si>
  <si>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</si>
  <si>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</si>
  <si>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</si>
  <si>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</si>
  <si>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</si>
  <si>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</si>
  <si>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</si>
  <si>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</si>
  <si>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</si>
  <si>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</si>
  <si>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</si>
  <si>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</si>
  <si>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</si>
  <si>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</si>
  <si>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</si>
  <si>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</si>
  <si>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</si>
  <si>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</si>
  <si>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</si>
  <si>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</si>
  <si>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</si>
  <si>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</si>
  <si>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</si>
  <si>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</si>
  <si>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</si>
  <si>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</si>
  <si>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</si>
  <si>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</si>
  <si>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</si>
  <si>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</si>
  <si>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</si>
  <si>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</si>
  <si>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</si>
  <si>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</si>
  <si>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</si>
  <si>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</si>
  <si>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</si>
  <si>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</si>
  <si>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</si>
  <si>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</si>
  <si>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</si>
  <si>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</si>
  <si>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</si>
  <si>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</si>
  <si>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</si>
  <si>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</si>
  <si>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</si>
  <si>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</si>
  <si>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</si>
  <si>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</si>
  <si>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</si>
  <si>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</si>
  <si>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</si>
  <si>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</si>
  <si>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</si>
  <si>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</si>
  <si>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</si>
  <si>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</si>
  <si>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</si>
  <si>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</si>
  <si>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</si>
  <si>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</si>
  <si>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</si>
  <si>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</si>
  <si>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</si>
  <si>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</si>
  <si>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</si>
  <si>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</si>
  <si>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</si>
  <si>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</si>
  <si>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</si>
  <si>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</si>
  <si>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</si>
  <si>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</si>
  <si>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</si>
  <si>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</si>
  <si>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</si>
  <si>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</si>
  <si>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</si>
  <si>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</si>
  <si>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</si>
  <si>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</si>
  <si>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</si>
  <si>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</si>
  <si>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</si>
  <si>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</si>
  <si>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</si>
  <si>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</si>
  <si>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</si>
  <si>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</si>
  <si>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</si>
  <si>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</si>
  <si>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</si>
  <si>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</si>
  <si>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</si>
  <si>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</si>
  <si>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</si>
  <si>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</si>
  <si>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</si>
  <si>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</si>
  <si>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</si>
  <si>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</si>
  <si>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</si>
  <si>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</si>
  <si>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</si>
  <si>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</si>
  <si>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</si>
  <si>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</si>
  <si>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</si>
  <si>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</si>
  <si>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</si>
  <si>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</si>
  <si>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</si>
  <si>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</si>
  <si>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</si>
  <si>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</si>
  <si>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</si>
  <si>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</si>
  <si>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</si>
  <si>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</si>
  <si>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</si>
  <si>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</si>
  <si>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</si>
  <si>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</si>
  <si>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</si>
  <si>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</si>
  <si>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</si>
  <si>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</si>
  <si>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</si>
  <si>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</si>
  <si>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</si>
  <si>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</si>
  <si>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</si>
  <si>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</si>
  <si>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</si>
  <si>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</si>
  <si>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</si>
  <si>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</si>
  <si>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</si>
  <si>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</si>
  <si>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</si>
  <si>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</si>
  <si>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</si>
  <si>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</si>
  <si>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</si>
  <si>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</si>
  <si>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</si>
  <si>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</si>
  <si>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</si>
  <si>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</si>
  <si>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</si>
  <si>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</si>
  <si>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</si>
  <si>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</si>
  <si>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</si>
  <si>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</si>
  <si>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</si>
  <si>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</si>
  <si>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</si>
  <si>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</si>
  <si>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</si>
  <si>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</si>
  <si>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</si>
  <si>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</si>
  <si>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</si>
  <si>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</si>
  <si>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</si>
  <si>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</si>
  <si>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</si>
  <si>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</si>
  <si>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</si>
  <si>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</si>
  <si>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</si>
  <si>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</si>
  <si>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</si>
  <si>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</si>
  <si>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</si>
  <si>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</si>
  <si>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</si>
  <si>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</si>
  <si>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</si>
  <si>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</si>
  <si>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</si>
  <si>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</si>
  <si>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</si>
  <si>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</si>
  <si>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</si>
  <si>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</si>
  <si>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</si>
  <si>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</si>
  <si>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</si>
  <si>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</si>
  <si>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</si>
  <si>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</si>
  <si>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</si>
  <si>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</si>
  <si>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</si>
  <si>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</si>
  <si>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</si>
  <si>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</si>
  <si>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</si>
  <si>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</si>
  <si>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</si>
  <si>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</si>
  <si>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</si>
  <si>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</si>
  <si>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</si>
  <si>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</si>
  <si>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</si>
  <si>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</si>
  <si>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</si>
  <si>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</si>
  <si>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</si>
  <si>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</si>
  <si>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</si>
  <si>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</si>
  <si>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</si>
  <si>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</si>
  <si>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</si>
  <si>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</si>
  <si>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</si>
  <si>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</si>
  <si>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</si>
  <si>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</si>
  <si>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</si>
  <si>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</si>
  <si>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</si>
  <si>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</si>
  <si>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</si>
  <si>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</si>
  <si>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</si>
  <si>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</si>
  <si>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</si>
  <si>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</si>
  <si>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</si>
  <si>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</si>
  <si>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</si>
  <si>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</si>
  <si>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</si>
  <si>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</si>
  <si>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</si>
  <si>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</si>
  <si>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</si>
  <si>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</si>
  <si>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</si>
  <si>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</si>
  <si>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</si>
  <si>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</si>
  <si>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</si>
  <si>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</si>
  <si>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</si>
  <si>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</si>
  <si>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</si>
  <si>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</si>
  <si>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</si>
  <si>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</si>
  <si>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</si>
  <si>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</si>
  <si>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</si>
  <si>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</si>
  <si>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</si>
  <si>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</si>
  <si>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</si>
  <si>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</si>
  <si>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</si>
  <si>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</si>
  <si>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</si>
  <si>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</si>
  <si>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</si>
  <si>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</si>
  <si>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</si>
  <si>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</si>
  <si>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</si>
  <si>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</si>
  <si>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</si>
  <si>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</si>
  <si>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</si>
  <si>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</si>
  <si>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</si>
  <si>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</si>
  <si>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</si>
  <si>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</si>
  <si>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</si>
  <si>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</si>
  <si>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</si>
  <si>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</si>
  <si>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</si>
  <si>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</si>
  <si>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</si>
  <si>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</si>
  <si>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</si>
  <si>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</si>
  <si>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</si>
  <si>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</si>
  <si>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</si>
  <si>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</si>
  <si>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</si>
  <si>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</si>
  <si>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</si>
  <si>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</si>
  <si>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</si>
  <si>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</si>
  <si>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</si>
  <si>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</si>
  <si>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</si>
  <si>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</si>
  <si>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</si>
  <si>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</si>
  <si>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</si>
  <si>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</si>
  <si>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</si>
  <si>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</si>
  <si>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</si>
  <si>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</si>
  <si>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</si>
  <si>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</si>
  <si>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</si>
  <si>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</si>
  <si>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</si>
  <si>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</si>
  <si>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</si>
  <si>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</si>
  <si>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</si>
  <si>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</si>
  <si>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</si>
  <si>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</si>
  <si>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</si>
  <si>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</si>
  <si>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</si>
  <si>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</si>
  <si>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</si>
  <si>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</si>
  <si>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</si>
  <si>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</si>
  <si>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</si>
  <si>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</si>
  <si>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</si>
  <si>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</si>
  <si>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</si>
  <si>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</si>
  <si>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</si>
  <si>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</si>
  <si>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</si>
  <si>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</si>
  <si>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</si>
  <si>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</si>
  <si>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</si>
  <si>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</si>
  <si>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</si>
  <si>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</si>
  <si>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</si>
  <si>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</si>
  <si>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</si>
  <si>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</si>
  <si>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</si>
  <si>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</si>
  <si>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</si>
  <si>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</si>
  <si>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</si>
  <si>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</si>
  <si>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</si>
  <si>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</si>
  <si>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</si>
  <si>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</si>
  <si>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</si>
  <si>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</si>
  <si>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</si>
  <si>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</si>
  <si>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</si>
  <si>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</si>
  <si>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</si>
  <si>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</si>
  <si>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</si>
  <si>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</si>
  <si>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</si>
  <si>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</si>
  <si>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</si>
  <si>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</si>
  <si>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</si>
  <si>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</si>
  <si>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</si>
  <si>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</si>
  <si>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</si>
  <si>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</si>
  <si>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</si>
  <si>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</si>
  <si>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</si>
  <si>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</si>
  <si>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</si>
  <si>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</si>
  <si>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</si>
  <si>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</si>
  <si>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</si>
  <si>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</si>
  <si>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</si>
  <si>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</si>
  <si>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</si>
  <si>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</si>
  <si>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</si>
  <si>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</si>
  <si>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</si>
  <si>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</si>
  <si>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</si>
  <si>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</si>
  <si>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</si>
  <si>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</si>
  <si>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</si>
  <si>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</si>
  <si>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</si>
  <si>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</si>
  <si>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</si>
  <si>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</si>
  <si>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</si>
  <si>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</si>
  <si>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</si>
  <si>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</si>
  <si>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</si>
  <si>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</si>
  <si>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</si>
  <si>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</si>
  <si>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</si>
  <si>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</si>
  <si>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</si>
  <si>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</si>
  <si>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</si>
  <si>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</si>
  <si>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</si>
  <si>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</si>
  <si>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</si>
  <si>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</si>
  <si>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</si>
  <si>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</si>
  <si>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</si>
  <si>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</si>
  <si>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</si>
  <si>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</si>
  <si>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</si>
  <si>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</si>
  <si>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</si>
  <si>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</si>
  <si>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</si>
  <si>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</si>
  <si>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</si>
  <si>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</si>
  <si>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</si>
  <si>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</si>
  <si>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</si>
  <si>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</si>
  <si>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</si>
  <si>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</si>
  <si>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</si>
  <si>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</si>
  <si>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</si>
  <si>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</si>
  <si>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</si>
  <si>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</si>
  <si>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</si>
  <si>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</si>
  <si>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</si>
  <si>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</si>
  <si>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</si>
  <si>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</si>
  <si>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</si>
  <si>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</si>
  <si>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</si>
  <si>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</si>
  <si>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</si>
  <si>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</si>
  <si>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</si>
  <si>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</si>
  <si>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</si>
  <si>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</si>
  <si>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</si>
  <si>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</si>
  <si>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</si>
  <si>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</si>
  <si>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</si>
  <si>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</si>
  <si>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</si>
  <si>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</si>
  <si>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</si>
  <si>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</si>
  <si>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</si>
  <si>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</si>
  <si>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</si>
  <si>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</si>
  <si>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</si>
  <si>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</si>
  <si>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</si>
  <si>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</si>
  <si>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</si>
  <si>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</si>
  <si>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</si>
  <si>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</si>
  <si>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</si>
  <si>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</si>
  <si>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</si>
  <si>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</si>
  <si>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</si>
  <si>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</si>
  <si>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</si>
  <si>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</si>
  <si>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</si>
  <si>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</si>
  <si>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</si>
  <si>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</si>
  <si>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</si>
  <si>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</si>
  <si>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</si>
  <si>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</si>
  <si>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</si>
  <si>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</si>
  <si>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</si>
  <si>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</si>
  <si>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</si>
  <si>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</si>
  <si>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</si>
  <si>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</si>
  <si>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</si>
  <si>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</si>
  <si>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</si>
  <si>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</si>
  <si>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</si>
  <si>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</si>
  <si>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</si>
  <si>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</si>
  <si>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</si>
  <si>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</si>
  <si>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</si>
  <si>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</si>
  <si>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</si>
  <si>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</si>
  <si>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</si>
  <si>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</si>
  <si>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</si>
  <si>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</si>
  <si>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</si>
  <si>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</si>
  <si>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</si>
  <si>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</si>
  <si>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</si>
  <si>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</si>
  <si>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</si>
  <si>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</si>
  <si>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</si>
  <si>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</si>
  <si>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</si>
  <si>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</si>
  <si>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</si>
  <si>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</si>
  <si>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</si>
  <si>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</si>
  <si>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</si>
  <si>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</si>
  <si>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</si>
  <si>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</si>
  <si>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</si>
  <si>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</si>
  <si>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</si>
  <si>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</si>
  <si>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</si>
  <si>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</si>
  <si>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</si>
  <si>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</si>
  <si>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</si>
  <si>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</si>
  <si>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</si>
  <si>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</si>
  <si>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</si>
  <si>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</si>
  <si>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</si>
  <si>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</si>
  <si>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</si>
  <si>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</si>
  <si>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</si>
  <si>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</si>
  <si>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</si>
  <si>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</si>
  <si>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</si>
  <si>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</si>
  <si>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</si>
  <si>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</si>
  <si>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</si>
  <si>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</si>
  <si>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</si>
  <si>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</si>
  <si>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</si>
  <si>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</si>
  <si>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</si>
  <si>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</si>
  <si>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</si>
  <si>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</si>
  <si>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</si>
  <si>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</si>
  <si>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</si>
  <si>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</si>
  <si>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</si>
  <si>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</si>
  <si>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</si>
  <si>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</si>
  <si>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</si>
  <si>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</si>
  <si>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</si>
  <si>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</si>
  <si>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</si>
  <si>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</si>
  <si>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</si>
  <si>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</si>
  <si>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</si>
  <si>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</si>
  <si>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</si>
  <si>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</si>
  <si>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</si>
  <si>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</si>
  <si>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</si>
  <si>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</si>
  <si>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</si>
  <si>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</si>
  <si>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</si>
  <si>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</si>
  <si>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</si>
  <si>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</si>
  <si>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</si>
  <si>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</si>
  <si>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</si>
  <si>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</si>
  <si>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</si>
  <si>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</si>
  <si>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</si>
  <si>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</si>
  <si>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</si>
  <si>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</si>
  <si>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</si>
  <si>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</si>
  <si>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</si>
  <si>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</si>
  <si>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</si>
  <si>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</si>
  <si>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</si>
  <si>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</si>
  <si>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</si>
  <si>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</si>
  <si>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</si>
  <si>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</si>
  <si>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</si>
  <si>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</si>
  <si>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</si>
  <si>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</si>
  <si>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</si>
  <si>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</si>
  <si>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</si>
  <si>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</si>
  <si>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</si>
  <si>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</si>
  <si>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</si>
  <si>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</si>
  <si>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</si>
  <si>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</si>
  <si>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</si>
  <si>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</si>
  <si>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</si>
  <si>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</si>
  <si>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</si>
  <si>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</si>
  <si>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</si>
  <si>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</si>
  <si>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</si>
  <si>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</si>
  <si>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</si>
  <si>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</si>
  <si>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</si>
  <si>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</si>
  <si>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</si>
  <si>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</si>
  <si>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</si>
  <si>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</si>
  <si>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</si>
  <si>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</si>
  <si>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</si>
  <si>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</si>
  <si>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</si>
  <si>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</si>
  <si>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</si>
  <si>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</si>
  <si>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</si>
  <si>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</si>
  <si>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</si>
  <si>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</si>
  <si>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</si>
  <si>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</si>
  <si>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</si>
  <si>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</si>
  <si>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</si>
  <si>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</si>
  <si>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</si>
  <si>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</si>
  <si>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</si>
  <si>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</si>
  <si>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</si>
  <si>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</si>
  <si>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</si>
  <si>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</si>
  <si>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</si>
  <si>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</si>
  <si>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</si>
  <si>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</si>
  <si>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</si>
  <si>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</si>
  <si>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</si>
  <si>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</si>
  <si>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</si>
  <si>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</si>
  <si>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</si>
  <si>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</si>
  <si>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</si>
  <si>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</si>
  <si>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</si>
  <si>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</si>
  <si>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</si>
  <si>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</si>
  <si>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</si>
  <si>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</si>
  <si>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</si>
  <si>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</si>
  <si>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</si>
  <si>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</si>
  <si>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</si>
  <si>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</si>
  <si>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</si>
  <si>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</si>
  <si>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</si>
  <si>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</si>
  <si>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</si>
  <si>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</si>
  <si>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</si>
  <si>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</si>
  <si>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</si>
  <si>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</si>
  <si>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</si>
  <si>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</si>
  <si>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</si>
  <si>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</si>
  <si>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</si>
  <si>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</si>
  <si>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</si>
  <si>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</si>
  <si>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</si>
  <si>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</si>
  <si>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</si>
  <si>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</si>
  <si>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</si>
  <si>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</si>
  <si>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</si>
  <si>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</si>
  <si>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</si>
  <si>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</si>
  <si>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</si>
  <si>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</si>
  <si>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</si>
  <si>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</si>
  <si>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</si>
  <si>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</si>
  <si>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</si>
  <si>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</si>
  <si>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</si>
  <si>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</si>
  <si>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</si>
  <si>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</si>
  <si>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</si>
  <si>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</si>
  <si>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</si>
  <si>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</si>
  <si>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</si>
  <si>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</si>
  <si>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</si>
  <si>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</si>
  <si>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</si>
  <si>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</si>
  <si>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</si>
  <si>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</si>
  <si>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</si>
  <si>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</si>
  <si>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</si>
  <si>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</si>
  <si>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</si>
  <si>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</si>
  <si>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</si>
  <si>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</si>
  <si>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</si>
  <si>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</si>
  <si>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</si>
  <si>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</si>
  <si>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</si>
  <si>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</si>
  <si>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</si>
  <si>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</si>
  <si>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</si>
  <si>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</si>
  <si>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</si>
  <si>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</si>
  <si>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</si>
  <si>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</si>
  <si>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</si>
  <si>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</si>
  <si>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</si>
  <si>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</si>
  <si>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</si>
  <si>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</si>
  <si>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</si>
  <si>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</si>
  <si>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</si>
  <si>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</si>
  <si>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</si>
  <si>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</si>
  <si>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</si>
  <si>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</si>
  <si>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</si>
  <si>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</si>
  <si>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</si>
  <si>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</si>
  <si>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</si>
  <si>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</si>
  <si>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</si>
  <si>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</si>
  <si>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</si>
  <si>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</si>
  <si>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</si>
  <si>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</si>
  <si>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</si>
  <si>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</si>
  <si>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</si>
  <si>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</si>
  <si>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</si>
  <si>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</si>
  <si>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</si>
  <si>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</si>
  <si>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</si>
  <si>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</si>
  <si>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</si>
  <si>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</si>
  <si>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</si>
  <si>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</si>
  <si>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</si>
  <si>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</si>
  <si>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</si>
  <si>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</si>
  <si>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</si>
  <si>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</si>
  <si>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</si>
  <si>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</si>
  <si>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</si>
  <si>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</si>
  <si>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</si>
  <si>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</si>
  <si>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</si>
  <si>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</si>
  <si>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</si>
  <si>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</si>
  <si>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</si>
  <si>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</si>
  <si>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</si>
  <si>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</si>
  <si>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</si>
  <si>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</si>
  <si>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</si>
  <si>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</si>
  <si>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</si>
  <si>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</si>
  <si>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</si>
  <si>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</si>
  <si>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</si>
  <si>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</si>
  <si>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</si>
  <si>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</si>
  <si>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</si>
  <si>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</si>
  <si>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</si>
  <si>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</si>
  <si>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</si>
  <si>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</si>
  <si>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</si>
  <si>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</si>
  <si>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</si>
  <si>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</si>
  <si>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</si>
  <si>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</si>
  <si>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</si>
  <si>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</si>
  <si>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</si>
  <si>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</si>
  <si>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</si>
  <si>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</si>
  <si>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</si>
  <si>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</si>
  <si>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</si>
  <si>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</si>
  <si>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</si>
  <si>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</si>
  <si>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</si>
  <si>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</si>
  <si>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</si>
  <si>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</si>
  <si>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</si>
  <si>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</si>
  <si>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</si>
  <si>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</si>
  <si>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</si>
  <si>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</si>
  <si>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</si>
  <si>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</si>
  <si>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</si>
  <si>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</si>
  <si>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</si>
  <si>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</si>
  <si>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</si>
  <si>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</si>
  <si>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</si>
  <si>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</si>
  <si>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</si>
  <si>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</si>
  <si>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</si>
  <si>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</si>
  <si>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</si>
  <si>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</si>
  <si>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</si>
  <si>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</si>
  <si>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</si>
  <si>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</si>
  <si>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</si>
  <si>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</si>
  <si>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</si>
  <si>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</si>
  <si>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</si>
  <si>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</si>
  <si>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</si>
  <si>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</si>
  <si>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</si>
  <si>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</si>
  <si>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</si>
  <si>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</si>
  <si>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</si>
  <si>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</si>
  <si>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</si>
  <si>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</si>
  <si>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</si>
  <si>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</si>
  <si>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</si>
  <si>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</si>
  <si>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</si>
  <si>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</si>
  <si>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</si>
  <si>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</si>
  <si>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</si>
  <si>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</si>
  <si>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</si>
  <si>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</si>
  <si>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</si>
  <si>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</si>
  <si>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</si>
  <si>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</si>
  <si>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</si>
  <si>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</si>
  <si>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</si>
  <si>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</si>
  <si>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</si>
  <si>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</si>
  <si>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</si>
  <si>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</si>
  <si>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</si>
  <si>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</si>
  <si>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</si>
  <si>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</si>
  <si>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</si>
  <si>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</si>
  <si>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</si>
  <si>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</si>
  <si>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</si>
  <si>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</si>
  <si>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</si>
  <si>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</si>
  <si>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</si>
  <si>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</si>
  <si>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</si>
  <si>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</si>
  <si>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</si>
  <si>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</si>
  <si>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</si>
  <si>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</si>
  <si>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</si>
  <si>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</si>
  <si>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</si>
  <si>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</si>
  <si>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</si>
  <si>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</si>
  <si>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</si>
  <si>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</si>
  <si>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</si>
  <si>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</si>
  <si>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</si>
  <si>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</si>
  <si>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</si>
  <si>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</si>
  <si>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</si>
  <si>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</si>
  <si>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</si>
  <si>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</si>
  <si>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</si>
  <si>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</si>
  <si>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</si>
  <si>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</si>
  <si>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</si>
  <si>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</si>
  <si>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</si>
  <si>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</si>
  <si>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</si>
  <si>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</si>
  <si>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</si>
  <si>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</si>
  <si>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</si>
  <si>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</si>
  <si>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</si>
  <si>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</si>
  <si>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</si>
  <si>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</si>
  <si>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</si>
  <si>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</si>
  <si>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</si>
  <si>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</si>
  <si>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</si>
  <si>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</si>
  <si>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</si>
  <si>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</si>
  <si>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</si>
  <si>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</si>
  <si>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</si>
  <si>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</si>
  <si>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</si>
  <si>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</si>
  <si>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</si>
  <si>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</si>
  <si>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</si>
  <si>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</si>
  <si>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</si>
  <si>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</si>
  <si>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</si>
  <si>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</si>
  <si>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</si>
  <si>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</si>
  <si>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</si>
  <si>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</si>
  <si>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</si>
  <si>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</si>
  <si>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</si>
  <si>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</si>
  <si>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</si>
  <si>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</si>
  <si>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</si>
  <si>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</si>
  <si>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</si>
  <si>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</si>
  <si>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</si>
  <si>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</si>
  <si>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</si>
  <si>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</si>
  <si>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</si>
  <si>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</si>
  <si>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</si>
  <si>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</si>
  <si>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</si>
  <si>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</si>
  <si>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</si>
  <si>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</si>
  <si>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</si>
  <si>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</si>
  <si>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</si>
  <si>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</si>
  <si>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</si>
  <si>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</si>
  <si>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</si>
  <si>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</si>
  <si>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</si>
  <si>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</si>
  <si>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</si>
  <si>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</si>
  <si>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</si>
  <si>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</si>
  <si>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</si>
  <si>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</si>
  <si>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</si>
  <si>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</si>
  <si>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</si>
  <si>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</si>
  <si>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</si>
  <si>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</si>
  <si>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</si>
  <si>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</si>
  <si>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</si>
  <si>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</si>
  <si>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</si>
  <si>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</si>
  <si>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</si>
  <si>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</si>
  <si>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</si>
  <si>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</si>
  <si>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</si>
  <si>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</si>
  <si>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</si>
  <si>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</si>
  <si>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</si>
  <si>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</si>
  <si>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</si>
  <si>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</si>
  <si>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</si>
  <si>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</si>
  <si>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</si>
  <si>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</si>
  <si>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</si>
  <si>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</si>
  <si>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</si>
  <si>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</si>
  <si>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</si>
  <si>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</si>
  <si>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</si>
  <si>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</si>
  <si>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</si>
  <si>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</si>
  <si>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</si>
  <si>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</si>
  <si>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</si>
  <si>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</si>
  <si>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</si>
  <si>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</si>
  <si>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</si>
  <si>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</si>
  <si>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</si>
  <si>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</si>
  <si>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</si>
  <si>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</si>
  <si>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</si>
  <si>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</si>
  <si>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</si>
  <si>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</si>
  <si>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</si>
  <si>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</si>
  <si>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</si>
  <si>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</si>
  <si>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</si>
  <si>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</si>
  <si>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</si>
  <si>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</si>
  <si>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</si>
  <si>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</si>
  <si>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</si>
  <si>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</si>
  <si>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</si>
  <si>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</si>
  <si>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</si>
  <si>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</si>
  <si>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</si>
  <si>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</si>
  <si>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</si>
  <si>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</si>
  <si>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</si>
  <si>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</si>
  <si>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</si>
  <si>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</si>
  <si>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</si>
  <si>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</si>
  <si>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</si>
  <si>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</si>
  <si>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</si>
  <si>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</si>
  <si>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</si>
  <si>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</si>
  <si>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</si>
  <si>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</si>
  <si>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</si>
  <si>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</si>
  <si>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</si>
  <si>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</si>
  <si>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</si>
  <si>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</si>
  <si>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</si>
  <si>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</si>
  <si>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</si>
  <si>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</si>
  <si>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</si>
  <si>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</si>
  <si>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</si>
  <si>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</si>
  <si>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</si>
  <si>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</si>
  <si>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</si>
  <si>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</si>
  <si>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</si>
  <si>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</si>
  <si>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</si>
  <si>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</si>
  <si>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</si>
  <si>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</si>
  <si>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</si>
  <si>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</si>
  <si>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</si>
  <si>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</si>
  <si>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</si>
  <si>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</si>
  <si>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</si>
  <si>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</si>
  <si>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</si>
  <si>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</si>
  <si>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</si>
  <si>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</si>
  <si>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</si>
  <si>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</si>
  <si>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</si>
  <si>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</si>
  <si>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</si>
  <si>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</si>
  <si>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</si>
  <si>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</si>
  <si>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</si>
  <si>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</si>
  <si>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</si>
  <si>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</si>
  <si>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</si>
  <si>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</si>
  <si>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</si>
  <si>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</si>
  <si>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</si>
  <si>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</si>
  <si>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</si>
  <si>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</si>
  <si>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</si>
  <si>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</si>
  <si>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</si>
  <si>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</si>
  <si>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</si>
  <si>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</si>
  <si>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</si>
  <si>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</si>
  <si>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</si>
  <si>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</si>
  <si>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</si>
  <si>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</si>
  <si>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</si>
  <si>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</si>
  <si>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</si>
  <si>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</si>
  <si>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</si>
  <si>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</si>
  <si>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</si>
  <si>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</si>
  <si>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</si>
  <si>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</si>
  <si>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</si>
  <si>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</si>
  <si>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</si>
  <si>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</si>
  <si>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</si>
  <si>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</si>
  <si>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</si>
  <si>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</si>
  <si>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</si>
  <si>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</si>
  <si>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</si>
  <si>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</si>
  <si>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</si>
  <si>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</si>
  <si>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</si>
  <si>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</si>
  <si>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</si>
  <si>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</si>
  <si>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</si>
  <si>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</si>
  <si>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</si>
  <si>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</si>
  <si>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</si>
  <si>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</si>
  <si>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</si>
  <si>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</si>
  <si>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</si>
  <si>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</si>
  <si>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</si>
  <si>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</si>
  <si>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</si>
  <si>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</si>
  <si>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</si>
  <si>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</si>
  <si>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</si>
  <si>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</si>
  <si>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</si>
  <si>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</si>
  <si>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</si>
  <si>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</si>
  <si>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</si>
  <si>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</si>
  <si>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</si>
  <si>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</si>
  <si>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</si>
  <si>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</si>
  <si>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</si>
  <si>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</si>
  <si>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</si>
  <si>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</si>
  <si>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</si>
  <si>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</si>
  <si>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</si>
  <si>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</si>
  <si>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</si>
  <si>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</si>
  <si>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</si>
  <si>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</si>
  <si>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</si>
  <si>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</si>
  <si>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</si>
  <si>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</si>
  <si>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</si>
  <si>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</si>
  <si>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</si>
  <si>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</si>
  <si>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</si>
  <si>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</si>
  <si>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</si>
  <si>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</si>
  <si>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</si>
  <si>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</si>
  <si>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</si>
  <si>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</si>
  <si>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</si>
  <si>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</si>
  <si>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</si>
  <si>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</si>
  <si>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</si>
  <si>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</si>
  <si>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</si>
  <si>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</si>
  <si>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</si>
  <si>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</si>
  <si>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</si>
  <si>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</si>
  <si>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</si>
  <si>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</si>
  <si>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</si>
  <si>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</si>
  <si>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</si>
  <si>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</si>
  <si>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</si>
  <si>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</si>
  <si>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</si>
  <si>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</si>
  <si>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</si>
  <si>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</si>
  <si>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</si>
  <si>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</si>
  <si>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</si>
  <si>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</si>
  <si>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</si>
  <si>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</si>
  <si>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</si>
  <si>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</si>
  <si>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</si>
  <si>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</si>
  <si>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</si>
  <si>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</si>
  <si>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</si>
  <si>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</si>
  <si>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</si>
  <si>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</si>
  <si>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</si>
  <si>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</si>
  <si>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</si>
  <si>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</si>
  <si>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</si>
  <si>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</si>
  <si>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</si>
  <si>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</si>
  <si>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</si>
  <si>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</si>
  <si>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</si>
  <si>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</si>
  <si>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</si>
  <si>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</si>
  <si>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</si>
  <si>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</si>
  <si>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</si>
  <si>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</si>
  <si>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</si>
  <si>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</si>
  <si>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</si>
  <si>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</si>
  <si>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</si>
  <si>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</si>
  <si>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</si>
  <si>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</si>
  <si>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</si>
  <si>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</si>
  <si>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</si>
  <si>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</si>
  <si>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</si>
  <si>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</si>
  <si>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</si>
  <si>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</si>
  <si>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</si>
  <si>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</si>
  <si>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</si>
  <si>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</si>
  <si>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</si>
  <si>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</si>
  <si>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</si>
  <si>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</si>
  <si>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</si>
  <si>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</si>
  <si>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</si>
  <si>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</si>
  <si>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</si>
  <si>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</si>
  <si>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</si>
  <si>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</si>
  <si>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</si>
  <si>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</si>
  <si>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</si>
  <si>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</si>
  <si>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</si>
  <si>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</si>
  <si>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</si>
  <si>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</si>
  <si>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</si>
  <si>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</si>
  <si>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</si>
  <si>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</si>
  <si>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</si>
  <si>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</si>
  <si>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</si>
  <si>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</si>
  <si>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</si>
  <si>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</si>
  <si>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</si>
  <si>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</si>
  <si>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</si>
  <si>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</si>
  <si>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</si>
  <si>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</si>
  <si>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</si>
  <si>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</si>
  <si>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</si>
  <si>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</si>
  <si>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</si>
  <si>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</si>
  <si>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</si>
  <si>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</si>
  <si>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</si>
  <si>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</si>
  <si>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</si>
  <si>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</si>
  <si>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</si>
  <si>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</si>
  <si>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</si>
  <si>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</si>
  <si>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</si>
  <si>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</si>
  <si>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</si>
  <si>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</si>
  <si>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</si>
  <si>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</si>
  <si>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</si>
  <si>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</si>
  <si>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</si>
  <si>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</si>
  <si>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</si>
  <si>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</si>
  <si>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</si>
  <si>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</si>
  <si>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</si>
  <si>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</si>
  <si>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</si>
  <si>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</si>
  <si>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</si>
  <si>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</si>
  <si>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</si>
  <si>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</si>
  <si>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</si>
  <si>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</si>
  <si>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</si>
  <si>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</si>
  <si>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</si>
  <si>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</si>
  <si>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</si>
  <si>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</si>
  <si>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</si>
  <si>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</si>
  <si>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</si>
  <si>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</si>
  <si>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</si>
  <si>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</si>
  <si>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</si>
  <si>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</si>
  <si>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</si>
  <si>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</si>
  <si>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</si>
  <si>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</si>
  <si>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</si>
  <si>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</si>
  <si>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</si>
  <si>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</si>
  <si>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</si>
  <si>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</si>
  <si>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</si>
  <si>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</si>
  <si>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</si>
  <si>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</si>
  <si>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</si>
  <si>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</si>
  <si>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</si>
  <si>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</si>
  <si>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</si>
  <si>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</si>
  <si>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</si>
  <si>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</si>
  <si>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</si>
  <si>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</si>
  <si>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</si>
  <si>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</si>
  <si>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</si>
  <si>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</si>
  <si>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</si>
  <si>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</si>
  <si>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</si>
  <si>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</si>
  <si>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</si>
  <si>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</si>
  <si>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</si>
  <si>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</si>
  <si>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</si>
  <si>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</si>
  <si>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</si>
  <si>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</si>
  <si>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</si>
  <si>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</si>
  <si>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</si>
  <si>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</si>
  <si>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</si>
  <si>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</si>
  <si>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</si>
  <si>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</si>
  <si>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</si>
  <si>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</si>
  <si>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</si>
  <si>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</si>
  <si>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</si>
  <si>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</si>
  <si>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</si>
  <si>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</si>
  <si>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</si>
  <si>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</si>
  <si>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</si>
  <si>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</si>
  <si>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</si>
  <si>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</si>
  <si>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</si>
  <si>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</si>
  <si>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</si>
  <si>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</si>
  <si>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</si>
  <si>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</si>
  <si>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</si>
  <si>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</si>
  <si>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</si>
  <si>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</si>
  <si>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</si>
  <si>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</si>
  <si>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</si>
  <si>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</si>
  <si>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</si>
  <si>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</si>
  <si>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</si>
  <si>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</si>
  <si>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</si>
  <si>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</si>
  <si>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</si>
  <si>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</si>
  <si>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</si>
  <si>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</si>
  <si>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</si>
  <si>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</si>
  <si>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</si>
  <si>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</si>
  <si>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</si>
  <si>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</si>
  <si>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</si>
  <si>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</si>
  <si>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</si>
  <si>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</si>
  <si>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</si>
  <si>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</si>
  <si>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</si>
  <si>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</si>
  <si>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</si>
  <si>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</si>
  <si>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</si>
  <si>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</si>
  <si>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</si>
  <si>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</si>
  <si>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</si>
  <si>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</si>
  <si>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</si>
  <si>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</si>
  <si>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</si>
  <si>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</si>
  <si>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</si>
  <si>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</si>
  <si>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</si>
  <si>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</si>
  <si>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</si>
  <si>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</si>
  <si>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</si>
  <si>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</si>
  <si>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</si>
  <si>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</si>
  <si>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</si>
  <si>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</si>
  <si>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</si>
  <si>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</si>
  <si>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</si>
  <si>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</si>
  <si>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</si>
  <si>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</si>
  <si>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</si>
  <si>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</si>
  <si>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</si>
  <si>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</si>
  <si>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</si>
  <si>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</si>
  <si>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</si>
  <si>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</si>
  <si>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</si>
  <si>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</si>
  <si>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</si>
  <si>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</si>
  <si>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</si>
  <si>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</si>
  <si>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</si>
  <si>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</si>
  <si>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</si>
  <si>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</si>
  <si>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</si>
  <si>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</si>
  <si>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</si>
  <si>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</si>
  <si>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</si>
  <si>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</si>
  <si>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</si>
  <si>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</si>
  <si>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</si>
  <si>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</si>
  <si>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</si>
  <si>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</si>
  <si>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</si>
  <si>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</si>
  <si>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</si>
  <si>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</si>
  <si>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</si>
  <si>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</si>
  <si>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</si>
  <si>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</si>
  <si>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</si>
  <si>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</si>
  <si>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</si>
  <si>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</si>
  <si>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</si>
  <si>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</si>
  <si>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</si>
  <si>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</si>
  <si>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</si>
  <si>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</si>
  <si>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</si>
  <si>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</si>
  <si>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</si>
  <si>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</si>
  <si>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</si>
  <si>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</si>
  <si>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</si>
  <si>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</si>
  <si>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</si>
  <si>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</si>
  <si>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</si>
  <si>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</si>
  <si>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</si>
  <si>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</si>
  <si>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</si>
  <si>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</si>
  <si>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</si>
  <si>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</si>
  <si>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</si>
  <si>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</si>
  <si>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</si>
  <si>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</si>
  <si>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</si>
  <si>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</si>
  <si>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</si>
  <si>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</si>
  <si>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</si>
  <si>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</si>
  <si>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</si>
  <si>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</si>
  <si>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</si>
  <si>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</si>
  <si>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</si>
  <si>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</si>
  <si>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</si>
  <si>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</si>
  <si>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</si>
  <si>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</si>
  <si>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</si>
  <si>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</si>
  <si>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</si>
  <si>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</si>
  <si>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</si>
  <si>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</si>
  <si>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</si>
  <si>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</si>
  <si>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</si>
  <si>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</si>
  <si>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</si>
  <si>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</si>
  <si>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</si>
  <si>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</si>
  <si>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</si>
  <si>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</si>
  <si>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</si>
  <si>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</si>
  <si>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</si>
  <si>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</si>
  <si>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</si>
  <si>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</si>
  <si>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</si>
  <si>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</si>
  <si>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</si>
  <si>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</si>
  <si>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</si>
  <si>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</si>
  <si>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</si>
  <si>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</si>
  <si>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</si>
  <si>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</si>
  <si>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</si>
  <si>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</si>
  <si>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</si>
  <si>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</si>
  <si>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</si>
  <si>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</si>
  <si>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</si>
  <si>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</si>
  <si>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</si>
  <si>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</si>
  <si>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</si>
  <si>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</si>
  <si>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</si>
  <si>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</si>
  <si>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</si>
  <si>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</si>
  <si>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</si>
  <si>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</si>
  <si>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</si>
  <si>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</si>
  <si>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</si>
  <si>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</si>
  <si>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</si>
  <si>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</si>
  <si>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</si>
  <si>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</si>
  <si>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</si>
  <si>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</si>
  <si>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</si>
  <si>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</si>
  <si>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</si>
  <si>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</si>
  <si>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</si>
  <si>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</si>
  <si>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</si>
  <si>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</si>
  <si>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</si>
  <si>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</si>
  <si>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</si>
  <si>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</si>
  <si>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</si>
  <si>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</si>
  <si>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</si>
  <si>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</si>
  <si>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</si>
  <si>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</si>
  <si>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</si>
  <si>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</si>
  <si>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</si>
  <si>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</si>
  <si>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</si>
  <si>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</si>
  <si>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</si>
  <si>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</si>
  <si>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</si>
  <si>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</si>
  <si>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</si>
  <si>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</si>
  <si>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</si>
  <si>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</si>
  <si>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</si>
  <si>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</si>
  <si>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</si>
  <si>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</si>
  <si>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</si>
  <si>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</si>
  <si>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</si>
  <si>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</si>
  <si>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</si>
  <si>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</si>
  <si>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</si>
  <si>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</si>
  <si>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</si>
  <si>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</si>
  <si>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</si>
  <si>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</si>
  <si>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</si>
  <si>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</si>
  <si>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</si>
  <si>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</si>
  <si>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</si>
  <si>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</si>
  <si>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</si>
  <si>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</si>
  <si>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</si>
  <si>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</si>
  <si>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</si>
  <si>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</si>
  <si>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</si>
  <si>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</si>
  <si>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</si>
  <si>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</si>
  <si>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</si>
  <si>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</si>
  <si>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</si>
  <si>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</si>
  <si>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</si>
  <si>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</si>
  <si>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</si>
  <si>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</si>
  <si>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</si>
  <si>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</si>
  <si>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</si>
  <si>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</si>
  <si>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</si>
  <si>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</si>
  <si>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</si>
  <si>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</si>
  <si>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</si>
  <si>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</si>
  <si>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</si>
  <si>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</si>
  <si>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</si>
  <si>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</si>
  <si>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</si>
  <si>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</si>
  <si>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</si>
  <si>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</si>
  <si>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</si>
  <si>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</si>
  <si>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</si>
  <si>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</si>
  <si>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</si>
  <si>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</si>
  <si>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</si>
  <si>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</si>
  <si>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</si>
  <si>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</si>
  <si>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</si>
  <si>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</si>
  <si>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</si>
  <si>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</si>
  <si>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</si>
  <si>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</si>
  <si>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</si>
  <si>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</si>
  <si>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</si>
  <si>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</si>
  <si>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</si>
  <si>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</si>
  <si>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</si>
  <si>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</si>
  <si>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</si>
  <si>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</si>
  <si>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</si>
  <si>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</si>
  <si>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</si>
  <si>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</si>
  <si>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</si>
  <si>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</si>
  <si>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</si>
  <si>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</si>
  <si>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</si>
  <si>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</si>
  <si>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</si>
  <si>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</si>
  <si>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</si>
  <si>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</si>
  <si>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</si>
  <si>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</si>
  <si>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</si>
  <si>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</si>
  <si>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</si>
  <si>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</si>
  <si>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</si>
  <si>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</si>
  <si>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</si>
  <si>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</si>
  <si>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</si>
  <si>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</si>
  <si>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</si>
  <si>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</si>
  <si>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</si>
  <si>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</si>
  <si>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</si>
  <si>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</si>
  <si>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</si>
  <si>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</si>
  <si>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</si>
  <si>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</si>
  <si>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</si>
  <si>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</si>
  <si>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</si>
  <si>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</si>
  <si>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</si>
  <si>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</si>
  <si>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</si>
  <si>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</si>
  <si>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</si>
  <si>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</si>
  <si>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</si>
  <si>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</si>
  <si>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</si>
  <si>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</si>
  <si>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</si>
  <si>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</si>
  <si>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</si>
  <si>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</si>
  <si>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</si>
  <si>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</si>
  <si>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</si>
  <si>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</si>
  <si>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</si>
  <si>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</si>
  <si>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</si>
  <si>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</si>
  <si>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</si>
  <si>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</si>
  <si>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</si>
  <si>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</si>
  <si>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</si>
  <si>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</si>
  <si>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</si>
  <si>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</si>
  <si>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</si>
  <si>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</si>
  <si>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</si>
  <si>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</si>
  <si>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</si>
  <si>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</si>
  <si>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</si>
  <si>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</si>
  <si>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</si>
  <si>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</si>
  <si>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</si>
  <si>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</si>
  <si>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</si>
  <si>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</si>
  <si>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</si>
  <si>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</si>
  <si>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</si>
  <si>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</si>
  <si>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</si>
  <si>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</si>
  <si>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</si>
  <si>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</si>
  <si>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</si>
  <si>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</si>
  <si>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</si>
  <si>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</si>
  <si>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</si>
  <si>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</si>
  <si>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</si>
  <si>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</si>
  <si>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</si>
  <si>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</si>
  <si>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</si>
  <si>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</si>
  <si>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</si>
  <si>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</si>
  <si>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</si>
  <si>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</si>
  <si>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</si>
  <si>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</si>
  <si>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</si>
  <si>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</si>
  <si>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</si>
  <si>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</si>
  <si>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</si>
  <si>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</si>
  <si>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</si>
  <si>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</si>
  <si>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</si>
  <si>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</si>
  <si>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</si>
  <si>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</si>
  <si>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</si>
  <si>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</si>
  <si>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</si>
  <si>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</si>
  <si>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</si>
  <si>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</si>
  <si>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</si>
  <si>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</si>
  <si>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</si>
  <si>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</si>
  <si>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</si>
  <si>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</si>
  <si>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</si>
  <si>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</si>
  <si>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</si>
  <si>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</si>
  <si>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</si>
  <si>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</si>
  <si>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</si>
  <si>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</si>
  <si>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</si>
  <si>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</si>
  <si>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</si>
  <si>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</si>
  <si>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</si>
  <si>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</si>
  <si>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</si>
  <si>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</si>
  <si>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</si>
  <si>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</si>
  <si>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</si>
  <si>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</si>
  <si>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</si>
  <si>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</si>
  <si>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</si>
  <si>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</si>
  <si>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</si>
  <si>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</si>
  <si>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</si>
  <si>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</si>
  <si>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</si>
  <si>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</si>
  <si>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</si>
  <si>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</si>
  <si>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</si>
  <si>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</si>
  <si>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</si>
  <si>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</si>
  <si>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</si>
  <si>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</si>
  <si>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</si>
  <si>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</si>
  <si>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</si>
  <si>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</si>
  <si>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</si>
  <si>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</si>
  <si>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</si>
  <si>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</si>
  <si>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</si>
  <si>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</si>
  <si>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</si>
  <si>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</si>
  <si>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</si>
  <si>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</si>
  <si>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</si>
  <si>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</si>
  <si>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</si>
  <si>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</si>
  <si>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</si>
  <si>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</si>
  <si>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</si>
  <si>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</si>
  <si>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</si>
  <si>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</si>
  <si>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</si>
  <si>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</si>
  <si>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</si>
  <si>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</si>
  <si>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</si>
  <si>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</si>
  <si>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</si>
  <si>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</si>
  <si>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</si>
  <si>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</si>
  <si>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</si>
  <si>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</si>
  <si>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</si>
  <si>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</si>
  <si>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</si>
  <si>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</si>
  <si>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</si>
  <si>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</si>
  <si>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</si>
  <si>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</si>
  <si>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</si>
  <si>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</si>
  <si>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</si>
  <si>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</si>
  <si>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</si>
  <si>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</si>
  <si>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</si>
  <si>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</si>
  <si>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</si>
  <si>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</si>
  <si>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</si>
  <si>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</si>
  <si>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</si>
  <si>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</si>
  <si>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</si>
  <si>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</si>
  <si>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</si>
  <si>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</si>
  <si>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</si>
  <si>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</si>
  <si>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</si>
  <si>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</si>
  <si>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</si>
  <si>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</si>
  <si>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</si>
  <si>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</si>
  <si>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</si>
  <si>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</si>
  <si>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</si>
  <si>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</si>
  <si>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</si>
  <si>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</si>
  <si>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</si>
  <si>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</si>
  <si>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</si>
  <si>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</si>
  <si>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</si>
  <si>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</si>
  <si>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</si>
  <si>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</si>
  <si>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</si>
  <si>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</si>
  <si>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</si>
  <si>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</si>
  <si>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</si>
  <si>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</si>
  <si>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</si>
  <si>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</si>
  <si>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</si>
  <si>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</si>
  <si>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</si>
  <si>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</si>
  <si>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</si>
  <si>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</si>
  <si>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</si>
  <si>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</si>
  <si>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</si>
  <si>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</si>
  <si>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</si>
  <si>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</si>
  <si>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</si>
  <si>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</si>
  <si>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</si>
  <si>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</si>
  <si>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</si>
  <si>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</si>
  <si>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</si>
  <si>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</si>
  <si>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</si>
  <si>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</si>
  <si>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</si>
  <si>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</si>
  <si>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</si>
  <si>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</si>
  <si>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</si>
  <si>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</si>
  <si>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</si>
  <si>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</si>
  <si>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</si>
  <si>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</si>
  <si>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</si>
  <si>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</si>
  <si>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</si>
  <si>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</si>
  <si>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</si>
  <si>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</si>
  <si>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</si>
  <si>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</si>
  <si>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</si>
  <si>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</si>
  <si>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</si>
  <si>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</si>
  <si>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</si>
  <si>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</si>
  <si>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</si>
  <si>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</si>
  <si>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</si>
  <si>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</si>
  <si>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</si>
  <si>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</si>
  <si>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</si>
  <si>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</si>
  <si>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</si>
  <si>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</si>
  <si>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</si>
  <si>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</si>
  <si>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</si>
  <si>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</si>
  <si>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</si>
  <si>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</si>
  <si>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</si>
  <si>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</si>
  <si>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</si>
  <si>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</si>
  <si>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</si>
  <si>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</si>
  <si>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</si>
  <si>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</si>
  <si>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</si>
  <si>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</si>
  <si>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</si>
  <si>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</si>
  <si>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</si>
  <si>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</si>
  <si>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</si>
  <si>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</si>
  <si>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</si>
  <si>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</si>
  <si>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</si>
  <si>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</si>
  <si>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</si>
  <si>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</si>
  <si>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</si>
  <si>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</si>
  <si>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</si>
  <si>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</si>
  <si>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</si>
  <si>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</si>
  <si>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</si>
  <si>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</si>
  <si>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</si>
  <si>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</si>
  <si>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</si>
  <si>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</si>
  <si>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</si>
  <si>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</si>
  <si>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</si>
  <si>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</si>
  <si>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</si>
  <si>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</si>
  <si>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</si>
  <si>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</si>
  <si>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</si>
  <si>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</si>
  <si>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</si>
  <si>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</si>
  <si>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</si>
  <si>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</si>
  <si>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</si>
  <si>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</si>
  <si>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</si>
  <si>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</si>
  <si>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</si>
  <si>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</si>
  <si>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</si>
  <si>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</si>
  <si>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</si>
  <si>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</si>
  <si>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</si>
  <si>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</si>
  <si>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</si>
  <si>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</si>
  <si>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</si>
  <si>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</si>
  <si>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</si>
  <si>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</si>
  <si>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</si>
  <si>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</si>
  <si>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</si>
  <si>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</si>
  <si>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</si>
  <si>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</si>
  <si>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</si>
  <si>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</si>
  <si>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</si>
  <si>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</si>
  <si>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</si>
  <si>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</si>
  <si>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</si>
  <si>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</si>
  <si>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</si>
  <si>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</si>
  <si>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</si>
  <si>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</si>
  <si>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</si>
  <si>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</si>
  <si>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</si>
  <si>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</si>
  <si>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</si>
  <si>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</si>
  <si>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</si>
  <si>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</si>
  <si>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</si>
  <si>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</si>
  <si>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</si>
  <si>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</si>
  <si>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</si>
  <si>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</si>
  <si>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</si>
  <si>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</si>
  <si>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</si>
  <si>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</si>
  <si>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</si>
  <si>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</si>
  <si>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</si>
  <si>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</si>
  <si>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</si>
  <si>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</si>
  <si>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</si>
  <si>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</si>
  <si>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</si>
  <si>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</si>
  <si>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</si>
  <si>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</si>
  <si>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</si>
  <si>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</si>
  <si>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</si>
  <si>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</si>
  <si>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</si>
  <si>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</si>
  <si>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</si>
  <si>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</si>
  <si>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</si>
  <si>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</si>
  <si>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</si>
  <si>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</si>
  <si>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</si>
  <si>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</si>
  <si>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</si>
  <si>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</si>
  <si>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</si>
  <si>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</si>
  <si>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</si>
  <si>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</si>
  <si>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</si>
  <si>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</si>
  <si>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</si>
  <si>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</si>
  <si>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</si>
  <si>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</si>
  <si>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</si>
  <si>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</si>
  <si>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</si>
  <si>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</si>
  <si>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</si>
  <si>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</si>
  <si>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</si>
  <si>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</si>
  <si>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</si>
  <si>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</si>
  <si>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</si>
  <si>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</si>
  <si>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</si>
  <si>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</si>
  <si>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</si>
  <si>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</si>
  <si>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</si>
  <si>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</si>
  <si>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</si>
  <si>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</si>
  <si>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</si>
  <si>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</si>
  <si>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</si>
  <si>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</si>
  <si>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</si>
  <si>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</si>
  <si>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</si>
  <si>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</si>
  <si>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</si>
  <si>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</si>
  <si>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</si>
  <si>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</si>
  <si>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</si>
  <si>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</si>
  <si>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</si>
  <si>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</si>
  <si>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</si>
  <si>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</si>
  <si>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</si>
  <si>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</si>
  <si>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</si>
  <si>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</si>
  <si>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</si>
  <si>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</si>
  <si>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</si>
  <si>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</si>
  <si>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</si>
  <si>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</si>
  <si>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</si>
  <si>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</si>
  <si>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</si>
  <si>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</si>
  <si>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</si>
  <si>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</si>
  <si>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</si>
  <si>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</si>
  <si>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</si>
  <si>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</si>
  <si>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</si>
  <si>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</si>
  <si>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</si>
  <si>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</si>
  <si>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</si>
  <si>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</si>
  <si>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</si>
  <si>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</si>
  <si>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</si>
  <si>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</si>
  <si>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</si>
  <si>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</si>
  <si>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</si>
  <si>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</si>
  <si>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</si>
  <si>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</si>
  <si>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</si>
  <si>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</si>
  <si>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</si>
  <si>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</si>
  <si>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</si>
  <si>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</si>
  <si>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</si>
  <si>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</si>
  <si>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</si>
  <si>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</si>
  <si>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</si>
  <si>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</si>
  <si>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</si>
  <si>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</si>
  <si>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</si>
  <si>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</si>
  <si>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</si>
  <si>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</si>
  <si>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</si>
  <si>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</si>
  <si>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</si>
  <si>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</si>
  <si>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</si>
  <si>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</si>
  <si>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</si>
  <si>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</si>
  <si>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</si>
  <si>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</si>
  <si>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</si>
  <si>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</si>
  <si>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</si>
  <si>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</si>
  <si>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</si>
  <si>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</si>
  <si>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</si>
  <si>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</si>
  <si>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</si>
  <si>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</si>
  <si>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</si>
  <si>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</si>
  <si>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</si>
  <si>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</si>
  <si>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</si>
  <si>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</si>
  <si>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</si>
  <si>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</si>
  <si>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</si>
  <si>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</si>
  <si>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</si>
  <si>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</si>
  <si>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</si>
  <si>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</si>
  <si>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</si>
  <si>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</si>
  <si>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</si>
  <si>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</si>
  <si>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</si>
  <si>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</si>
  <si>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</si>
  <si>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</si>
  <si>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</si>
  <si>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</si>
  <si>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</si>
  <si>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</si>
  <si>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</si>
  <si>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</si>
  <si>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</si>
  <si>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</si>
  <si>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</si>
  <si>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</si>
  <si>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</si>
  <si>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</si>
  <si>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</si>
  <si>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</si>
  <si>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</si>
  <si>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</si>
  <si>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</si>
  <si>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</si>
  <si>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</si>
  <si>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</si>
  <si>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</si>
  <si>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</si>
  <si>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</si>
  <si>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</si>
  <si>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</si>
  <si>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</si>
  <si>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</si>
  <si>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</si>
  <si>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</si>
  <si>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</si>
  <si>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</si>
  <si>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</si>
  <si>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</si>
  <si>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</si>
  <si>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</si>
  <si>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</si>
  <si>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</si>
  <si>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</si>
  <si>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</si>
  <si>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</si>
  <si>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</si>
  <si>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</si>
  <si>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</si>
  <si>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</si>
  <si>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</si>
  <si>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</si>
  <si>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</si>
  <si>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</si>
  <si>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</si>
  <si>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</si>
  <si>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</si>
  <si>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</si>
  <si>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</si>
  <si>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</si>
  <si>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</si>
  <si>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</si>
  <si>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</si>
  <si>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</si>
  <si>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</si>
  <si>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</si>
  <si>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</si>
  <si>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</si>
  <si>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</si>
  <si>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</si>
  <si>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</si>
  <si>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</si>
  <si>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</si>
  <si>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</si>
  <si>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</si>
  <si>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</si>
  <si>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</si>
  <si>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</si>
  <si>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</si>
  <si>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</si>
  <si>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</si>
  <si>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</si>
  <si>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</si>
  <si>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</si>
  <si>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</si>
  <si>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</si>
  <si>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</si>
  <si>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</si>
  <si>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</si>
  <si>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</si>
  <si>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</si>
  <si>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</si>
  <si>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</si>
  <si>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</si>
  <si>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</si>
  <si>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</si>
  <si>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</si>
  <si>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</si>
  <si>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</si>
  <si>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</si>
  <si>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</si>
  <si>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</si>
  <si>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</si>
  <si>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</si>
  <si>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</si>
  <si>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</si>
  <si>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</si>
  <si>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</si>
  <si>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</si>
  <si>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</si>
  <si>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</si>
  <si>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</si>
  <si>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</si>
  <si>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</si>
  <si>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</si>
  <si>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</si>
  <si>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</si>
  <si>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</si>
  <si>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</si>
  <si>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</si>
  <si>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</si>
  <si>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</si>
  <si>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</si>
  <si>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</si>
  <si>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</si>
  <si>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</si>
  <si>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</si>
  <si>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</si>
  <si>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</si>
  <si>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</si>
  <si>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</si>
  <si>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</si>
  <si>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</si>
  <si>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</si>
  <si>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</si>
  <si>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</si>
  <si>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</si>
  <si>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</si>
  <si>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</si>
  <si>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</si>
  <si>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</si>
  <si>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</si>
  <si>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</si>
  <si>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</si>
  <si>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</si>
  <si>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</si>
  <si>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</si>
  <si>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</si>
  <si>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</si>
  <si>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</si>
  <si>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</si>
  <si>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</si>
  <si>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</si>
  <si>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</si>
  <si>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</si>
  <si>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</si>
  <si>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</si>
  <si>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</si>
  <si>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</si>
  <si>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</si>
  <si>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</si>
  <si>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</si>
  <si>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</si>
  <si>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</si>
  <si>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</si>
  <si>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</si>
  <si>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</si>
  <si>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</si>
  <si>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</si>
  <si>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</si>
  <si>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</si>
  <si>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</si>
  <si>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</si>
  <si>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</si>
  <si>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</si>
  <si>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</si>
  <si>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</si>
  <si>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</si>
  <si>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</si>
  <si>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</si>
  <si>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</si>
  <si>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</si>
  <si>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</si>
  <si>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</si>
  <si>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</si>
  <si>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</si>
  <si>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</si>
  <si>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</si>
  <si>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</si>
  <si>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</si>
  <si>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</si>
  <si>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</si>
  <si>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</si>
  <si>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</si>
  <si>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</si>
  <si>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</si>
  <si>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</si>
  <si>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</si>
  <si>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</si>
  <si>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</si>
  <si>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</si>
  <si>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</si>
  <si>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</si>
  <si>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</si>
  <si>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</si>
  <si>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</si>
  <si>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</si>
  <si>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</si>
  <si>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</si>
  <si>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</si>
  <si>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</si>
  <si>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</si>
  <si>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</si>
  <si>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</si>
  <si>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</si>
  <si>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</si>
  <si>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</si>
  <si>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</si>
  <si>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</si>
  <si>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</si>
  <si>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</si>
  <si>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</si>
  <si>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</si>
  <si>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</si>
  <si>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</si>
  <si>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</si>
  <si>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</si>
  <si>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</si>
  <si>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</si>
  <si>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</si>
  <si>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</si>
  <si>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</si>
  <si>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</si>
  <si>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</si>
  <si>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</si>
  <si>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</si>
  <si>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</si>
  <si>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</si>
  <si>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</si>
  <si>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</si>
  <si>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</si>
  <si>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</si>
  <si>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</si>
  <si>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</si>
  <si>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</si>
  <si>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</si>
  <si>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</si>
  <si>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</si>
  <si>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</si>
  <si>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</si>
  <si>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</si>
  <si>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</si>
  <si>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</si>
  <si>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</si>
  <si>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</si>
  <si>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</si>
  <si>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</si>
  <si>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</si>
  <si>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</si>
  <si>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</si>
  <si>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</si>
  <si>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</si>
  <si>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</si>
  <si>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</si>
  <si>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</si>
  <si>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</si>
  <si>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</si>
  <si>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</si>
  <si>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</si>
  <si>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</si>
  <si>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</si>
  <si>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</si>
  <si>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</si>
  <si>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</si>
  <si>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</si>
  <si>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</si>
  <si>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</si>
  <si>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</si>
  <si>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</si>
  <si>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</si>
  <si>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</si>
  <si>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</si>
  <si>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</si>
  <si>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</si>
  <si>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</si>
  <si>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</si>
  <si>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</si>
  <si>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</si>
  <si>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</si>
  <si>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</si>
  <si>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</si>
  <si>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</si>
  <si>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</si>
  <si>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</si>
  <si>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</si>
  <si>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</si>
  <si>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</si>
  <si>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</si>
  <si>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</si>
  <si>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</si>
  <si>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</si>
  <si>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</si>
  <si>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</si>
  <si>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</si>
  <si>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</si>
  <si>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</si>
  <si>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</si>
  <si>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</si>
  <si>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</si>
  <si>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</si>
  <si>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</si>
  <si>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</si>
  <si>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</si>
  <si>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</si>
  <si>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</si>
  <si>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</si>
  <si>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</si>
  <si>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</si>
  <si>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</si>
  <si>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</si>
  <si>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</si>
  <si>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</si>
  <si>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</si>
  <si>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</si>
  <si>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</si>
  <si>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</si>
  <si>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</si>
  <si>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</si>
  <si>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</si>
  <si>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</si>
  <si>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</si>
  <si>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</si>
  <si>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</si>
  <si>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</si>
  <si>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</si>
  <si>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</si>
  <si>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</si>
  <si>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</si>
  <si>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</si>
  <si>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</si>
  <si>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</si>
  <si>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</si>
  <si>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</si>
  <si>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</si>
  <si>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</si>
  <si>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</si>
  <si>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</si>
  <si>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</si>
  <si>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</si>
  <si>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</si>
  <si>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</si>
  <si>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</si>
  <si>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</si>
  <si>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</si>
  <si>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</si>
  <si>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</si>
  <si>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</si>
  <si>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</si>
  <si>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</si>
  <si>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</si>
  <si>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</si>
  <si>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</si>
  <si>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</si>
  <si>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</si>
  <si>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</si>
  <si>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</si>
  <si>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</si>
  <si>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</si>
  <si>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</si>
  <si>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</si>
  <si>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</si>
  <si>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</si>
  <si>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</si>
  <si>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</si>
  <si>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</si>
  <si>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</si>
  <si>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</si>
  <si>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</si>
  <si>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</si>
  <si>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</si>
  <si>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</si>
  <si>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</si>
  <si>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</si>
  <si>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</si>
  <si>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</si>
  <si>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</si>
  <si>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</si>
  <si>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</si>
  <si>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</si>
  <si>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</si>
  <si>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</si>
  <si>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</si>
  <si>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</si>
  <si>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</si>
  <si>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</si>
  <si>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</si>
  <si>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</si>
  <si>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</si>
  <si>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</si>
  <si>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</si>
  <si>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</si>
  <si>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</si>
  <si>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</si>
  <si>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</si>
  <si>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</si>
  <si>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</si>
  <si>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</si>
  <si>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</si>
  <si>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</si>
  <si>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</si>
  <si>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</si>
  <si>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</si>
  <si>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</si>
  <si>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</si>
  <si>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</si>
  <si>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</si>
  <si>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</si>
  <si>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</si>
  <si>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</si>
  <si>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</si>
  <si>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</si>
  <si>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</si>
  <si>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</si>
  <si>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</si>
  <si>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</si>
  <si>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</si>
  <si>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</si>
  <si>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</si>
  <si>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</si>
  <si>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</si>
  <si>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</si>
  <si>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</si>
  <si>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</si>
  <si>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</si>
  <si>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</si>
  <si>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</si>
  <si>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</si>
  <si>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</si>
  <si>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</si>
  <si>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</si>
  <si>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</si>
  <si>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</si>
  <si>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</si>
  <si>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</si>
  <si>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</si>
  <si>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</si>
  <si>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</si>
  <si>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</si>
  <si>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</si>
  <si>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</si>
  <si>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</si>
  <si>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</si>
  <si>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</si>
  <si>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</si>
  <si>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</si>
  <si>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</si>
  <si>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</si>
  <si>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</si>
  <si>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</si>
  <si>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</si>
  <si>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</si>
  <si>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</si>
  <si>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</si>
  <si>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</si>
  <si>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</si>
  <si>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</si>
  <si>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</si>
  <si>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</si>
  <si>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</si>
  <si>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</si>
  <si>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</si>
  <si>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</si>
  <si>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</si>
  <si>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</si>
  <si>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</si>
  <si>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</si>
  <si>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</si>
  <si>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</si>
  <si>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</si>
  <si>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</si>
  <si>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</si>
  <si>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</si>
  <si>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</si>
  <si>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</si>
  <si>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</si>
  <si>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</si>
  <si>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</si>
  <si>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</si>
  <si>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</si>
  <si>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</si>
  <si>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</si>
  <si>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</si>
  <si>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</si>
  <si>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</si>
  <si>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</si>
  <si>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</si>
  <si>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</si>
  <si>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</si>
  <si>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</si>
  <si>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</si>
  <si>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</si>
  <si>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</si>
  <si>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</si>
  <si>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</si>
  <si>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</si>
  <si>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</si>
  <si>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</si>
  <si>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</si>
  <si>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</si>
  <si>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</si>
  <si>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</si>
  <si>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</si>
  <si>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</si>
  <si>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</si>
  <si>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</si>
  <si>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</si>
  <si>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</si>
  <si>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</si>
  <si>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</si>
  <si>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</si>
  <si>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</si>
  <si>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</si>
  <si>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</si>
  <si>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</si>
  <si>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</si>
  <si>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</si>
  <si>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</si>
  <si>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</si>
  <si>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</si>
  <si>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</si>
  <si>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</si>
  <si>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</si>
  <si>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</si>
  <si>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</si>
  <si>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</si>
  <si>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</si>
  <si>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</si>
  <si>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</si>
  <si>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</si>
  <si>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</si>
  <si>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</si>
  <si>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</si>
  <si>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</si>
  <si>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</si>
  <si>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</si>
  <si>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</si>
  <si>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</si>
  <si>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</si>
  <si>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</si>
  <si>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</si>
  <si>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</si>
  <si>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</si>
  <si>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</si>
  <si>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</si>
  <si>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</si>
  <si>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</si>
  <si>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</si>
  <si>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</si>
  <si>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</si>
  <si>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</si>
  <si>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</si>
  <si>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</si>
  <si>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</si>
  <si>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</si>
  <si>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</si>
  <si>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</si>
  <si>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</si>
  <si>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</si>
  <si>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</si>
  <si>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</si>
  <si>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</si>
  <si>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</si>
  <si>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</si>
  <si>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</si>
  <si>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</si>
  <si>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</si>
  <si>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</si>
  <si>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</si>
  <si>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</si>
  <si>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</si>
  <si>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</si>
  <si>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</si>
  <si>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</si>
  <si>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</si>
  <si>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</si>
  <si>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</si>
  <si>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</si>
  <si>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</si>
  <si>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</si>
  <si>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</si>
  <si>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</si>
  <si>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</si>
  <si>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</si>
  <si>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</si>
  <si>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</si>
  <si>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</si>
  <si>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</si>
  <si>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</si>
  <si>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</si>
  <si>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</si>
  <si>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</si>
  <si>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</si>
  <si>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</si>
  <si>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</si>
  <si>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</si>
  <si>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</si>
  <si>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</si>
  <si>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</si>
  <si>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</si>
  <si>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</si>
  <si>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</si>
  <si>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</si>
  <si>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</si>
  <si>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</si>
  <si>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</si>
  <si>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</si>
  <si>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</si>
  <si>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</si>
  <si>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</si>
  <si>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</si>
  <si>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</si>
  <si>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</si>
  <si>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</si>
  <si>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</si>
  <si>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</si>
  <si>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</si>
  <si>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</si>
  <si>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</si>
  <si>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</si>
  <si>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 xml:space="preserve">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</si>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</sst>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7" totalsRowShown="0" headerRowDxfId="174" dataDxfId="173" headerRowBorderDxfId="171" tableBorderDxfId="172" totalsRowBorderDxfId="170">
  <autoFilter ref="A1:L10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8" totalsRowShown="0" headerRowDxfId="64" dataDxfId="63" headerRowBorderDxfId="61" tableBorderDxfId="62">
  <autoFilter ref="A1:L114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7"/>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286.36346782407054</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5.8681553240676294</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45949.311893749997</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45949.311893749997</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40" t="s">
        <v>38968</v>
      </c>
      <c r="E6" s="137"/>
      <c r="F6" s="138"/>
      <c r="G6" s="139">
        <f ca="1">IFERROR(NOW()-F6,"")</f>
        <v>45949.311893749997</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45949.311893749997</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56"/>
      <c r="E8" s="137"/>
      <c r="F8" s="138"/>
      <c r="G8" s="139">
        <f ca="1">IFERROR(NOW()-F8,"")</f>
        <v>45949.311893749997</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45949.311893749997</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45949.311893749997</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45949.311893749997</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45949.311893749997</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45949.311893749997</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45949.311893749997</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45949.311893749997</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45949.311893749997</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45949.311893749997</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45949.311893749997</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45949.311893749997</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45949.311893749997</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45949.311893749997</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45949.311893749997</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45949.311893749997</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45949.311893749997</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45949.311893749997</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45949.311893749997</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45949.311893749997</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45949.311893749997</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45949.311893749997</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45949.311893749997</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45949.311893749997</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45949.311893749997</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45949.311893749997</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45949.311893749997</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45949.311893749997</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45949.311893749997</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45949.311893749997</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45949.311893749997</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45949.311893749997</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45949.311893749997</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45949.311893749997</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45949.311893749997</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45949.311893749997</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45949.311893749997</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45949.311893749997</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45949.311893749997</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45949.311893749997</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45949.311893749997</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45949.311893749997</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45949.311893749997</v>
      </c>
      <c r="H50" s="138"/>
      <c r="I50" s="136" t="str">
        <f>IFERROR(VLOOKUP(D50,DB!A:F,6,0),"")</f>
        <v/>
      </c>
      <c r="J50" s="136" t="str">
        <f>IFERROR(VLOOKUP(D50,DB!A:G,7,0),"")</f>
        <v/>
      </c>
      <c r="K50" s="140"/>
      <c r="L50" s="141" t="str">
        <f>IFERROR(VLOOKUP(D50,DB!A:I,9,0),"")</f>
        <v/>
      </c>
    </row>
    <row r="51" spans="1:12" ht="15" customHeight="1">
      <c r="A51" s="157"/>
      <c r="B51" s="158" t="str">
        <f>IFERROR(VLOOKUP(D51,DB!A:K,11,0),"")</f>
        <v/>
      </c>
      <c r="C51" s="158"/>
      <c r="D51" s="158"/>
      <c r="E51" s="159"/>
      <c r="F51" s="160"/>
      <c r="G51" s="161">
        <f ca="1">IFERROR(NOW()-F51,"")</f>
        <v>45949.311893749997</v>
      </c>
      <c r="H51" s="160"/>
      <c r="I51" s="158" t="str">
        <f>IFERROR(VLOOKUP(D51,DB!A:F,6,0),"")</f>
        <v/>
      </c>
      <c r="J51" s="158" t="str">
        <f>IFERROR(VLOOKUP(D51,DB!A:G,7,0),"")</f>
        <v/>
      </c>
      <c r="K51" s="162"/>
      <c r="L51" s="163" t="str">
        <f>IFERROR(VLOOKUP(D51,DB!A:I,9,0),"")</f>
        <v/>
      </c>
    </row>
    <row r="52" spans="1:12" ht="15" customHeight="1">
      <c r="A52" s="135"/>
      <c r="B52" s="136" t="str">
        <f>IFERROR(VLOOKUP(D52,DB!A:K,11,0),"")</f>
        <v/>
      </c>
      <c r="C52" s="136"/>
      <c r="D52" s="136"/>
      <c r="E52" s="137"/>
      <c r="F52" s="138"/>
      <c r="G52" s="139">
        <f ca="1">IFERROR(NOW()-F52,"")</f>
        <v>45949.311893749997</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45949.311893749997</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45949.311893749997</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45949.311893749997</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45949.311893749997</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45949.311893749997</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45949.311893749997</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45949.311893749997</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45949.311893749997</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45949.311893749997</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45949.311893749997</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45949.311893749997</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45949.311893749997</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45949.311893749997</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45949.311893749997</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45949.311893749997</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45949.311893749997</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45949.311893749997</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45949.311893749997</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45949.311893749997</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45949.311893749997</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45949.311893749997</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45949.311893749997</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45949.311893749997</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45949.311893749997</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45949.311893749997</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45949.311893749997</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45949.311893749997</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45949.311893749997</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45949.311893749997</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45949.311893749997</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45949.311893749997</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45949.311893749997</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45949.311893749997</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45949.311893749997</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45949.311893749997</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45949.311893749997</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45949.311893749997</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45949.311893749997</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45949.311893749997</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45949.311893749997</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45949.311893749997</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45949.311893749997</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45949.311893749997</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45949.311893749997</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45949.311893749997</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45949.311893749997</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45949.311893749997</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45949.311893749997</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45949.311893749997</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45949.311893749997</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45949.311893749997</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45949.311893749997</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45949.311893749997</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45949.311893749997</v>
      </c>
      <c r="H106" s="138"/>
      <c r="I106" s="136" t="str">
        <f>IFERROR(VLOOKUP(D106,DB!A:F,6,0),"")</f>
        <v/>
      </c>
      <c r="J106" s="136" t="str">
        <f>IFERROR(VLOOKUP(D106,DB!A:G,7,0),"")</f>
        <v/>
      </c>
      <c r="K106" s="140"/>
      <c r="L106" s="141" t="str">
        <f>IFERROR(VLOOKUP(D106,DB!A:I,9,0),"")</f>
        <v/>
      </c>
    </row>
    <row r="107" spans="1:12" ht="15" customHeight="1">
      <c r="A107" s="157"/>
      <c r="B107" s="158" t="str">
        <f>IFERROR(VLOOKUP(D107,DB!A:K,11,0),"")</f>
        <v/>
      </c>
      <c r="C107" s="158"/>
      <c r="D107" s="158"/>
      <c r="E107" s="159"/>
      <c r="F107" s="160"/>
      <c r="G107" s="161">
        <f ca="1">IFERROR(NOW()-F107,"")</f>
        <v>45949.311893749997</v>
      </c>
      <c r="H107" s="160"/>
      <c r="I107" s="158" t="str">
        <f>IFERROR(VLOOKUP(D107,DB!A:F,6,0),"")</f>
        <v/>
      </c>
      <c r="J107" s="158" t="str">
        <f>IFERROR(VLOOKUP(D107,DB!A:G,7,0),"")</f>
        <v/>
      </c>
      <c r="K107" s="162"/>
      <c r="L107" s="163" t="str">
        <f>IFERROR(VLOOKUP(D107,DB!A:I,9,0),"")</f>
        <v/>
      </c>
    </row>
  </sheetData>
  <customSheetViews>
    <customSheetView guid="{F6042A99-DD27-4453-835D-0834D95730CC}" filter="1" showAutoFilter="1">
      <pageMargins left="0" right="0" top="0" bottom="0" header="0" footer="0"/>
      <autoFilter ref="B1:M1" xr:uid="{028BE9E9-4B24-4897-B96B-E2D965EF9016}"/>
    </customSheetView>
  </customSheetViews>
  <dataValidations count="2">
    <dataValidation allowBlank="1" showInputMessage="1" showErrorMessage="1" sqref="E1" xr:uid="{5DBA255D-CDD9-49FB-AD3C-AF70AB4EE696}"/>
    <dataValidation type="list" allowBlank="1" showInputMessage="1" showErrorMessage="1" sqref="E2:E10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38969</v>
      </c>
      <c r="N1" s="91" t="s">
        <v>38970</v>
      </c>
      <c r="O1" s="91" t="s">
        <v>38971</v>
      </c>
      <c r="P1" s="91" t="s">
        <v>38972</v>
      </c>
      <c r="Q1" s="91" t="s">
        <v>38973</v>
      </c>
      <c r="R1" s="91" t="s">
        <v>38974</v>
      </c>
      <c r="S1" s="91" t="s">
        <v>38975</v>
      </c>
      <c r="T1" s="91" t="s">
        <v>38976</v>
      </c>
      <c r="U1" s="91" t="s">
        <v>38977</v>
      </c>
      <c r="V1" s="91" t="s">
        <v>38978</v>
      </c>
      <c r="W1" s="91" t="s">
        <v>38979</v>
      </c>
      <c r="X1" s="91" t="s">
        <v>38980</v>
      </c>
      <c r="Y1" s="91" t="s">
        <v>38981</v>
      </c>
      <c r="Z1" s="91" t="s">
        <v>38982</v>
      </c>
      <c r="AA1" s="91" t="s">
        <v>38983</v>
      </c>
      <c r="AB1" s="91" t="s">
        <v>38984</v>
      </c>
      <c r="AC1" s="91" t="s">
        <v>38985</v>
      </c>
      <c r="AD1" s="91" t="s">
        <v>38986</v>
      </c>
      <c r="AE1" s="91" t="s">
        <v>38987</v>
      </c>
      <c r="AF1" s="91" t="s">
        <v>38988</v>
      </c>
      <c r="AG1" s="91" t="s">
        <v>38989</v>
      </c>
      <c r="AH1" s="91" t="s">
        <v>38990</v>
      </c>
      <c r="AI1" s="91" t="s">
        <v>38991</v>
      </c>
      <c r="AJ1" s="91" t="s">
        <v>38992</v>
      </c>
      <c r="AK1" s="91" t="s">
        <v>38993</v>
      </c>
      <c r="AL1" s="91" t="s">
        <v>38994</v>
      </c>
      <c r="AM1" s="91" t="s">
        <v>38995</v>
      </c>
      <c r="AN1" s="91" t="s">
        <v>38996</v>
      </c>
      <c r="AO1" s="91" t="s">
        <v>38997</v>
      </c>
      <c r="AP1" s="91" t="s">
        <v>38998</v>
      </c>
      <c r="AQ1" s="91" t="s">
        <v>38999</v>
      </c>
      <c r="AR1" s="91" t="s">
        <v>39000</v>
      </c>
      <c r="AS1" s="91" t="s">
        <v>39001</v>
      </c>
      <c r="AT1" s="91" t="s">
        <v>39002</v>
      </c>
      <c r="AU1" s="91" t="s">
        <v>39003</v>
      </c>
      <c r="AV1" s="91" t="s">
        <v>39004</v>
      </c>
      <c r="AW1" s="91" t="s">
        <v>39005</v>
      </c>
      <c r="AX1" s="91" t="s">
        <v>39006</v>
      </c>
      <c r="AY1" s="91" t="s">
        <v>39007</v>
      </c>
      <c r="AZ1" s="91" t="s">
        <v>39008</v>
      </c>
      <c r="BA1" s="91" t="s">
        <v>39009</v>
      </c>
      <c r="BB1" s="91" t="s">
        <v>39010</v>
      </c>
      <c r="BC1" s="91" t="s">
        <v>39011</v>
      </c>
      <c r="BD1" s="91" t="s">
        <v>39012</v>
      </c>
      <c r="BE1" s="91" t="s">
        <v>39013</v>
      </c>
      <c r="BF1" s="91" t="s">
        <v>39014</v>
      </c>
      <c r="BG1" s="91" t="s">
        <v>39015</v>
      </c>
      <c r="BH1" s="91" t="s">
        <v>39016</v>
      </c>
      <c r="BI1" s="91" t="s">
        <v>39017</v>
      </c>
      <c r="BJ1" s="91" t="s">
        <v>39018</v>
      </c>
      <c r="BK1" s="91" t="s">
        <v>39019</v>
      </c>
      <c r="BL1" s="91" t="s">
        <v>39020</v>
      </c>
      <c r="BM1" s="91" t="s">
        <v>39021</v>
      </c>
      <c r="BN1" s="91" t="s">
        <v>39022</v>
      </c>
      <c r="BO1" s="91" t="s">
        <v>39023</v>
      </c>
      <c r="BP1" s="91" t="s">
        <v>39024</v>
      </c>
      <c r="BQ1" s="91" t="s">
        <v>39025</v>
      </c>
      <c r="BR1" s="91" t="s">
        <v>39026</v>
      </c>
      <c r="BS1" s="91" t="s">
        <v>39027</v>
      </c>
      <c r="BT1" s="91" t="s">
        <v>39028</v>
      </c>
      <c r="BU1" s="91" t="s">
        <v>39029</v>
      </c>
      <c r="BV1" s="91" t="s">
        <v>39030</v>
      </c>
      <c r="BW1" s="91" t="s">
        <v>39031</v>
      </c>
      <c r="BX1" s="91" t="s">
        <v>39032</v>
      </c>
      <c r="BY1" s="91" t="s">
        <v>39033</v>
      </c>
      <c r="BZ1" s="91" t="s">
        <v>39034</v>
      </c>
      <c r="CA1" s="91" t="s">
        <v>39035</v>
      </c>
      <c r="CB1" s="91" t="s">
        <v>39036</v>
      </c>
      <c r="CC1" s="91" t="s">
        <v>39037</v>
      </c>
      <c r="CD1" s="91" t="s">
        <v>39038</v>
      </c>
      <c r="CE1" s="91" t="s">
        <v>39039</v>
      </c>
      <c r="CF1" s="91" t="s">
        <v>39040</v>
      </c>
      <c r="CG1" s="91" t="s">
        <v>39041</v>
      </c>
      <c r="CH1" s="91" t="s">
        <v>39042</v>
      </c>
      <c r="CI1" s="91" t="s">
        <v>39043</v>
      </c>
      <c r="CJ1" s="91" t="s">
        <v>39044</v>
      </c>
    </row>
    <row r="2" spans="1:88" s="71" customFormat="1" ht="31.5" customHeight="1">
      <c r="A2" s="64" t="s">
        <v>39045</v>
      </c>
      <c r="B2" s="64" t="s">
        <v>27</v>
      </c>
      <c r="C2" s="64">
        <v>1</v>
      </c>
      <c r="D2" s="64" t="s">
        <v>19278</v>
      </c>
      <c r="E2" s="88" t="s">
        <v>39046</v>
      </c>
      <c r="F2" s="77">
        <v>45322.056979166664</v>
      </c>
      <c r="G2" s="78" t="s">
        <v>39047</v>
      </c>
      <c r="H2" s="90">
        <v>45322.050729166665</v>
      </c>
      <c r="I2" s="64" t="s">
        <v>83</v>
      </c>
      <c r="J2" s="64" t="s">
        <v>65</v>
      </c>
      <c r="K2" s="89" t="s">
        <v>39048</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39049</v>
      </c>
      <c r="B3" s="64" t="str">
        <f>IFERROR(VLOOKUP(D3,DB!A:K,11,0),"")</f>
        <v>R2</v>
      </c>
      <c r="C3" s="64">
        <v>1</v>
      </c>
      <c r="D3" s="64" t="s">
        <v>31078</v>
      </c>
      <c r="E3" s="77" t="s">
        <v>38964</v>
      </c>
      <c r="F3" s="77">
        <v>45806.727083333331</v>
      </c>
      <c r="G3" s="78">
        <f ca="1">IFERROR(NOW()-F3,"-")</f>
        <v>142.58481041666528</v>
      </c>
      <c r="H3" s="77">
        <v>45791.543067129627</v>
      </c>
      <c r="I3" s="64" t="str">
        <f>IFERROR(VLOOKUP(D3,DB!A:F,6,0),"")</f>
        <v>SCECO</v>
      </c>
      <c r="J3" s="64" t="str">
        <f>IFERROR(VLOOKUP(D3,DB!A:G,7,0),"")</f>
        <v>No BB Shifted</v>
      </c>
      <c r="K3" s="89" t="s">
        <v>39050</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39051</v>
      </c>
      <c r="B4" s="64" t="str">
        <f>IFERROR(VLOOKUP(D4,DB!A:K,11,0),"")</f>
        <v>R2</v>
      </c>
      <c r="C4" s="64">
        <v>1</v>
      </c>
      <c r="D4" s="64" t="s">
        <v>29168</v>
      </c>
      <c r="E4" s="88" t="s">
        <v>38964</v>
      </c>
      <c r="F4" s="77">
        <v>45824.999837962961</v>
      </c>
      <c r="G4" s="78">
        <f ca="1">IFERROR(NOW()-F4,"-")</f>
        <v>124.31205578703521</v>
      </c>
      <c r="H4" s="77">
        <v>45824.993587962963</v>
      </c>
      <c r="I4" s="64" t="str">
        <f>IFERROR(VLOOKUP(D4,DB!A:F,6,0),"")</f>
        <v>Generator-SG</v>
      </c>
      <c r="J4" s="64" t="str">
        <f>IFERROR(VLOOKUP(D4,DB!A:G,7,0),"")</f>
        <v>Good</v>
      </c>
      <c r="K4" s="89" t="s">
        <v>39052</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39053</v>
      </c>
      <c r="B5" s="18" t="str">
        <f>IFERROR(VLOOKUP(D5,DB!A:K,11,0),"")</f>
        <v>R2</v>
      </c>
      <c r="C5" s="18">
        <v>2</v>
      </c>
      <c r="D5" s="18" t="s">
        <v>17684</v>
      </c>
      <c r="E5" s="116" t="s">
        <v>38964</v>
      </c>
      <c r="F5" s="90">
        <v>45944.495775462965</v>
      </c>
      <c r="G5" s="118">
        <f ca="1">IFERROR(NOW()-F5,"-")</f>
        <v>4.8161182870317134</v>
      </c>
      <c r="H5" s="117">
        <v>45937.721967592595</v>
      </c>
      <c r="I5" s="18" t="str">
        <f>IFERROR(VLOOKUP(D5,DB!A:F,6,0),"")</f>
        <v>SCECO</v>
      </c>
      <c r="J5" s="18" t="str">
        <f>IFERROR(VLOOKUP(D5,DB!A:G,7,0),"")</f>
        <v>Vandalized</v>
      </c>
      <c r="K5" s="19" t="s">
        <v>39054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45949.311893749997</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45949.311893749997</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45949.311893749997</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45949.311893749997</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45949.311893749997</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45949.311893749997</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45949.311893749997</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45949.311893749997</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45949.311893749997</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45949.311893749997</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45949.311893749997</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45949.311893749997</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45949.311893749997</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45949.311893749997</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45949.311893749997</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45949.311893749997</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45949.311893749997</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45949.311893749997</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45949.311893749997</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45949.311893749997</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45949.311893749997</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45949.311893749997</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45949.311893749997</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45949.311893749997</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45949.311893749997</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45949.311893749997</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45949.311893749997</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45949.311893749997</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45949.311893749997</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45949.311893749997</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45949.311893749997</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45949.311893749997</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45949.311893749997</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45949.311893749997</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45949.311893749997</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45949.311893749997</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45949.311893749997</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45949.311893749997</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45949.311893749997</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45949.311893749997</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45949.311893749997</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45949.311893749997</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45949.311893749997</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45949.311893749997</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45949.311893749997</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45949.311893749997</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45949.311893749997</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45949.311893749997</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45949.311893749997</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45949.311893749997</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45949.311893749997</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45949.311893749997</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45949.311893749997</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45949.311893749997</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45949.311893749997</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45949.311893749997</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45949.311893749997</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45949.311893749997</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45949.311893749997</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45949.311893749997</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45949.311893749997</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45949.311893749997</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45949.311893749997</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45949.311893749997</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45949.311893749997</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45949.311893749997</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45949.311893749997</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45949.311893749997</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45949.311893749997</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45949.311893749997</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45949.311893749997</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45949.311893749997</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45949.311893749997</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45949.311893749997</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45949.311893749997</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45949.311893749997</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45949.311893749997</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45949.311893749997</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45949.311893749997</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45949.311893749997</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45949.311893749997</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45949.311893749997</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45949.311893749997</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45949.311893749997</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45949.311893749997</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45949.311893749997</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45949.311893749997</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45949.311893749997</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45949.311893749997</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45949.311893749997</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45949.311893749997</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45949.311893749997</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8"/>
  <sheetViews>
    <sheetView workbookViewId="0">
      <selection activeCell="K8" sqref="K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5" ca="1" si="0">IFERROR(NOW()-F2,"-")</f>
        <v>45949.311893749997</v>
      </c>
      <c r="H2" s="22"/>
      <c r="I2" s="19" t="str">
        <f>IFERROR(VLOOKUP(D2,DB!A:F,6,0),"")</f>
        <v/>
      </c>
      <c r="J2" s="18" t="str">
        <f>IFERROR(VLOOKUP(D2,DB!A:G,7,0),"")</f>
        <v/>
      </c>
      <c r="K2" s="47"/>
      <c r="L2" s="23" t="str">
        <f>IFERROR(VLOOKUP(D2,DB!A:I,9,0),"")</f>
        <v/>
      </c>
    </row>
    <row r="3" spans="1:13" ht="15" customHeight="1">
      <c r="A3" s="19"/>
      <c r="B3" s="64" t="str">
        <f>IFERROR(VLOOKUP(D3,DB!A:K,11,0),"")</f>
        <v/>
      </c>
      <c r="C3" s="64"/>
      <c r="D3" s="18"/>
      <c r="E3" s="18"/>
      <c r="F3" s="20"/>
      <c r="G3" s="21">
        <f t="shared" ca="1" si="0"/>
        <v>45949.311893749997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45949.311893749997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45949.311893749997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45949.311893749997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45949.311893749997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45949.311893749997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45949.311893749997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45949.311893749997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45949.311893749997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45949.311893749997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45949.311893749997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45949.311893749997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45949.311893749997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45949.311893749997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45949.311893749997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45949.311893749997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45949.311893749997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45949.311893749997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45949.311893749997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45949.311893749997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45949.311893749997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45949.311893749997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45949.311893749997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45949.311893749997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45949.311893749997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45949.311893749997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45949.311893749997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45949.311893749997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45949.311893749997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45949.311893749997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45949.311893749997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45949.311893749997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45949.311893749997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45949.311893749997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45949.311893749997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45949.311893749997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45949.311893749997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45949.311893749997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45949.311893749997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45949.311893749997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45949.311893749997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45949.311893749997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45949.311893749997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ref="G46:G109" ca="1" si="1">IFERROR(NOW()-F46,"-")</f>
        <v>45949.311893749997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45949.311893749997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45949.311893749997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45949.311893749997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45949.311893749997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45949.311893749997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45949.311893749997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45949.311893749997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45949.311893749997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45949.311893749997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45949.311893749997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45949.311893749997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45949.311893749997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45949.311893749997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45949.311893749997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45949.311893749997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45949.311893749997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45949.311893749997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45949.311893749997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45949.311893749997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45949.311893749997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45949.311893749997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45949.311893749997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45949.311893749997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45949.311893749997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45949.311893749997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45949.311893749997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45949.311893749997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45949.311893749997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45949.311893749997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45949.311893749997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45949.311893749997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45949.311893749997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45949.311893749997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45949.311893749997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45949.311893749997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45949.311893749997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45949.311893749997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45949.311893749997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45949.311893749997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45949.311893749997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45949.311893749997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45949.311893749997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45949.311893749997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45949.311893749997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45949.311893749997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45949.311893749997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45949.311893749997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45949.311893749997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45949.311893749997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45949.311893749997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45949.311893749997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45949.311893749997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45949.311893749997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45949.311893749997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45949.311893749997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45949.311893749997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45949.311893749997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45949.311893749997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45949.311893749997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45949.311893749997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45949.311893749997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45949.311893749997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45949.311893749997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ref="G110:G173" ca="1" si="2">IFERROR(NOW()-F110,"-")</f>
        <v>45949.311893749997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45949.311893749997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45949.311893749997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45949.311893749997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45949.311893749997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45949.311893749997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45949.311893749997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45949.311893749997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45949.311893749997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45949.311893749997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45949.311893749997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45949.311893749997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45949.311893749997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45949.311893749997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45949.311893749997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45949.311893749997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45949.311893749997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45949.311893749997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45949.311893749997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45949.311893749997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45949.311893749997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45949.311893749997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45949.311893749997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45949.311893749997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45949.311893749997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45949.311893749997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45949.311893749997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45949.311893749997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45949.311893749997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45949.311893749997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45949.311893749997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45949.311893749997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45949.311893749997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45949.311893749997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45949.311893749997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45949.311893749997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45949.311893749997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45949.311893749997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45949.311893749997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45949.311893749997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45949.311893749997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45949.311893749997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45949.311893749997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45949.311893749997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45949.311893749997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45949.311893749997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45949.311893749997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45949.311893749997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45949.311893749997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45949.311893749997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45949.311893749997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45949.311893749997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45949.311893749997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45949.311893749997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45949.311893749997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45949.311893749997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45949.311893749997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45949.311893749997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45949.311893749997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45949.311893749997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45949.311893749997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45949.311893749997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45949.311893749997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45949.311893749997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ref="G174:G237" ca="1" si="3">IFERROR(NOW()-F174,"-")</f>
        <v>45949.311893749997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45949.311893749997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45949.311893749997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45949.311893749997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45949.311893749997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45949.311893749997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45949.311893749997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45949.311893749997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45949.311893749997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45949.311893749997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45949.311893749997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45949.311893749997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45949.311893749997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45949.311893749997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45949.311893749997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45949.311893749997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45949.311893749997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45949.311893749997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45949.311893749997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45949.311893749997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45949.311893749997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45949.311893749997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45949.311893749997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45949.311893749997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45949.311893749997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45949.311893749997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45949.311893749997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45949.311893749997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45949.311893749997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45949.311893749997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45949.311893749997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45949.311893749997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45949.311893749997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45949.311893749997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45949.311893749997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45949.311893749997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45949.311893749997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45949.311893749997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45949.311893749997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45949.311893749997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45949.311893749997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45949.311893749997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45949.311893749997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45949.311893749997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45949.311893749997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45949.311893749997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45949.311893749997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45949.311893749997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45949.311893749997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45949.311893749997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45949.311893749997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45949.311893749997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45949.311893749997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45949.311893749997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45949.311893749997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45949.311893749997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45949.311893749997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45949.311893749997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45949.311893749997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45949.311893749997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45949.311893749997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45949.311893749997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45949.311893749997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45949.311893749997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ref="G238:G301" ca="1" si="4">IFERROR(NOW()-F238,"-")</f>
        <v>45949.311893749997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45949.311893749997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45949.311893749997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45949.311893749997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45949.311893749997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45949.311893749997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45949.311893749997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45949.311893749997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45949.311893749997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45949.311893749997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45949.311893749997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45949.311893749997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45949.311893749997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45949.311893749997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45949.311893749997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45949.311893749997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45949.311893749997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45949.311893749997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45949.311893749997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45949.311893749997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45949.311893749997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45949.311893749997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45949.311893749997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45949.311893749997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45949.311893749997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45949.311893749997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45949.311893749997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45949.311893749997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45949.311893749997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45949.311893749997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45949.311893749997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45949.311893749997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45949.311893749997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45949.311893749997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45949.311893749997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45949.311893749997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45949.311893749997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45949.311893749997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45949.311893749997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45949.311893749997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45949.311893749997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45949.311893749997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45949.311893749997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45949.311893749997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45949.311893749997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45949.311893749997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45949.311893749997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45949.311893749997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45949.311893749997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45949.311893749997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45949.311893749997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45949.311893749997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45949.311893749997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45949.311893749997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45949.311893749997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45949.311893749997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45949.311893749997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45949.311893749997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45949.311893749997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45949.311893749997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45949.311893749997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45949.311893749997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45949.311893749997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45949.311893749997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ref="G302:G365" ca="1" si="5">IFERROR(NOW()-F302,"-")</f>
        <v>45949.311893749997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45949.311893749997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45949.311893749997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45949.311893749997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45949.311893749997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45949.311893749997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45949.311893749997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45949.311893749997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45949.311893749997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45949.311893749997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45949.311893749997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45949.311893749997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45949.311893749997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45949.311893749997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45949.311893749997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45949.311893749997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45949.311893749997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45949.311893749997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45949.311893749997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45949.311893749997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45949.311893749997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45949.311893749997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45949.311893749997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45949.311893749997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45949.311893749997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45949.311893749997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45949.311893749997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45949.311893749997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45949.311893749997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45949.311893749997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45949.311893749997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45949.311893749997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45949.311893749997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45949.311893749997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45949.311893749997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45949.311893749997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45949.311893749997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45949.311893749997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45949.311893749997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45949.311893749997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45949.311893749997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45949.311893749997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45949.311893749997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45949.311893749997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45949.311893749997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45949.311893749997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45949.311893749997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45949.311893749997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45949.311893749997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45949.311893749997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45949.311893749997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45949.311893749997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45949.311893749997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45949.311893749997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45949.311893749997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45949.311893749997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45949.311893749997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45949.311893749997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45949.311893749997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45949.311893749997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45949.311893749997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45949.311893749997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45949.311893749997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45949.311893749997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ref="G366:G429" ca="1" si="6">IFERROR(NOW()-F366,"-")</f>
        <v>45949.311893749997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45949.311893749997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45949.311893749997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45949.311893749997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45949.311893749997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45949.311893749997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45949.311893749997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45949.311893749997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45949.311893749997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45949.311893749997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45949.311893749997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45949.311893749997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45949.311893749997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45949.311893749997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45949.311893749997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45949.311893749997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45949.311893749997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45949.311893749997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45949.311893749997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45949.311893749997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45949.311893749997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45949.311893749997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45949.311893749997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45949.311893749997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45949.311893749997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45949.311893749997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45949.311893749997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45949.311893749997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45949.311893749997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45949.311893749997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45949.311893749997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45949.311893749997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45949.311893749997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45949.311893749997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45949.311893749997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45949.311893749997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45949.311893749997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45949.311893749997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45949.311893749997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45949.311893749997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45949.311893749997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45949.311893749997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45949.311893749997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45949.311893749997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45949.311893749997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45949.311893749997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45949.311893749997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45949.311893749997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45949.311893749997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45949.311893749997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45949.311893749997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45949.311893749997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45949.311893749997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45949.311893749997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45949.311893749997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45949.311893749997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45949.311893749997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45949.311893749997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45949.311893749997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45949.311893749997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45949.311893749997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45949.311893749997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45949.311893749997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45949.311893749997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ref="G430:G493" ca="1" si="7">IFERROR(NOW()-F430,"-")</f>
        <v>45949.311893749997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45949.311893749997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45949.311893749997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45949.311893749997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45949.311893749997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45949.311893749997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45949.311893749997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45949.311893749997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45949.311893749997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45949.311893749997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45949.311893749997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45949.311893749997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45949.311893749997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45949.311893749997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45949.311893749997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45949.311893749997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45949.311893749997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45949.311893749997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45949.311893749997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45949.311893749997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45949.311893749997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45949.311893749997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45949.311893749997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45949.311893749997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45949.311893749997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45949.311893749997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45949.311893749997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45949.311893749997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45949.311893749997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45949.311893749997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45949.311893749997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45949.311893749997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45949.311893749997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45949.311893749997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45949.311893749997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45949.311893749997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45949.311893749997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45949.311893749997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45949.311893749997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45949.311893749997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45949.311893749997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45949.311893749997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45949.311893749997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45949.311893749997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45949.311893749997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45949.311893749997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45949.311893749997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45949.311893749997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45949.311893749997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45949.311893749997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45949.311893749997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45949.311893749997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45949.311893749997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45949.311893749997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45949.311893749997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45949.311893749997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45949.311893749997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45949.311893749997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45949.311893749997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45949.311893749997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45949.311893749997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45949.311893749997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45949.311893749997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45949.311893749997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ref="G494:G557" ca="1" si="8">IFERROR(NOW()-F494,"-")</f>
        <v>45949.311893749997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45949.311893749997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45949.311893749997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45949.311893749997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45949.311893749997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45949.311893749997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45949.311893749997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45949.311893749997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45949.311893749997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45949.311893749997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45949.311893749997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45949.311893749997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45949.311893749997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45949.311893749997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45949.311893749997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45949.311893749997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45949.311893749997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45949.311893749997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45949.311893749997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45949.311893749997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45949.311893749997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45949.311893749997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45949.311893749997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45949.311893749997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45949.311893749997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45949.311893749997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45949.311893749997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45949.311893749997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45949.311893749997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45949.311893749997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45949.311893749997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45949.311893749997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45949.311893749997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45949.311893749997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45949.311893749997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45949.311893981481</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45949.311893981481</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45949.311893981481</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45949.311893981481</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45949.311893981481</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45949.311893981481</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45949.311893981481</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45949.311893981481</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45949.311893981481</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45949.311893981481</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45949.311893981481</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45949.311893981481</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45949.311893981481</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45949.311893981481</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45949.311893981481</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45949.311893981481</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45949.311893981481</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45949.311893981481</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45949.311893981481</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45949.311893981481</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45949.311893981481</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45949.311893981481</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45949.311893981481</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45949.311893981481</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45949.311893981481</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45949.311893981481</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45949.311893981481</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45949.311893981481</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45949.311893981481</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ref="G558:G621" ca="1" si="9">IFERROR(NOW()-F558,"-")</f>
        <v>45949.311893981481</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45949.311893981481</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45949.311893981481</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45949.311893981481</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45949.311893981481</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45949.311893981481</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45949.311893981481</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45949.311893981481</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45949.311893981481</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45949.311893981481</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45949.311893981481</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45949.311893981481</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45949.311893981481</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45949.311893981481</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45949.311893981481</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45949.311893981481</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45949.311893981481</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45949.311893981481</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45949.311893981481</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45949.311893981481</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45949.311893981481</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45949.311893981481</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45949.311893981481</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45949.311893981481</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45949.311893981481</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45949.311893981481</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45949.311893981481</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45949.311893981481</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45949.311893981481</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45949.311893981481</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45949.311893981481</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45949.311893981481</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45949.311893981481</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45949.311893981481</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45949.311893981481</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45949.311893981481</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45949.311893981481</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45949.311893981481</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45949.311893981481</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45949.311893981481</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45949.311893981481</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45949.311893981481</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45949.311893981481</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45949.311893981481</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45949.311893981481</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45949.311893981481</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45949.311893981481</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45949.311893981481</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45949.311893981481</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45949.311893981481</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45949.311893981481</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45949.311893981481</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45949.311893981481</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45949.311893981481</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45949.311893981481</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45949.311893981481</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45949.311893981481</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45949.311893981481</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45949.311893981481</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45949.311893981481</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45949.311893981481</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45949.311893981481</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45949.311893981481</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45949.311893981481</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ref="G622:G685" ca="1" si="10">IFERROR(NOW()-F622,"-")</f>
        <v>45949.311893981481</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45949.311893981481</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45949.311893981481</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45949.311893981481</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45949.311893981481</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45949.311893981481</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45949.311893981481</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45949.311893981481</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45949.311893981481</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45949.311893981481</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45949.311893981481</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45949.311893981481</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45949.311893981481</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45949.311893981481</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45949.311893981481</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45949.311893981481</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45949.311893981481</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45949.311893981481</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45949.311893981481</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45949.311893981481</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45949.311893981481</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45949.311893981481</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45949.311893981481</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45949.311893981481</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45949.311893981481</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45949.311893981481</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45949.311893981481</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45949.311893981481</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45949.311893981481</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45949.311893981481</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45949.311893981481</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45949.311893981481</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45949.311893981481</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45949.311893981481</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45949.311893981481</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45949.311893981481</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45949.311893981481</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45949.311893981481</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45949.311893981481</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45949.311893981481</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45949.311893981481</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45949.311893981481</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45949.311893981481</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45949.311893981481</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45949.311893981481</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45949.311893981481</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45949.311893981481</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45949.311893981481</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45949.311893981481</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45949.311893981481</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45949.311893981481</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45949.311893981481</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45949.311893981481</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45949.311893981481</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45949.311893981481</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45949.311893981481</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45949.311893981481</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45949.311893981481</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45949.311893981481</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45949.311893981481</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45949.311893981481</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45949.311893981481</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45949.311893981481</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45949.311893981481</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ref="G686:G749" ca="1" si="11">IFERROR(NOW()-F686,"-")</f>
        <v>45949.311893981481</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45949.311893981481</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45949.311893981481</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45949.311893981481</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45949.311893981481</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45949.311893981481</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45949.311893981481</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45949.311893981481</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45949.311893981481</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45949.311893981481</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45949.311893981481</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45949.311893981481</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45949.311893981481</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45949.311893981481</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45949.311893981481</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45949.311893981481</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45949.311893981481</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45949.311893981481</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45949.311893981481</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45949.311893981481</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45949.311893981481</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45949.311893981481</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45949.311893981481</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45949.311893981481</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45949.311893981481</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45949.311893981481</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45949.311893981481</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45949.311893981481</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45949.311893981481</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45949.311893981481</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45949.311893981481</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45949.311893981481</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45949.311893981481</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45949.311893981481</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45949.311893981481</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45949.311893981481</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45949.311893981481</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45949.311893981481</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45949.311893981481</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45949.311893981481</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45949.311893981481</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45949.311893981481</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45949.311893981481</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45949.311893981481</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45949.311893981481</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45949.311893981481</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45949.311893981481</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45949.311893981481</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45949.311893981481</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45949.311893981481</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45949.311893981481</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45949.311893981481</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45949.311893981481</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45949.311893981481</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45949.311893981481</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45949.311893981481</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45949.311893981481</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45949.311893981481</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45949.311893981481</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45949.311893981481</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45949.311893981481</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45949.311893981481</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45949.311893981481</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45949.311893981481</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ref="G750:G813" ca="1" si="12">IFERROR(NOW()-F750,"-")</f>
        <v>45949.311893981481</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45949.311893981481</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45949.311893981481</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45949.311893981481</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45949.311893981481</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45949.311893981481</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45949.311893981481</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45949.311893981481</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45949.311893981481</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45949.311893981481</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45949.311893981481</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45949.311893981481</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45949.311893981481</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45949.311893981481</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45949.311893981481</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45949.311893981481</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45949.311893981481</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45949.311893981481</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45949.311893981481</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45949.311893981481</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45949.311893981481</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45949.311893981481</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45949.311893981481</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45949.311893981481</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45949.311893981481</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45949.311893981481</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45949.311893981481</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45949.311893981481</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45949.311893981481</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45949.311893981481</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45949.311893981481</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45949.311893981481</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45949.311893981481</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45949.311893981481</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45949.311893981481</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45949.311893981481</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45949.311893981481</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45949.311893981481</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45949.311893981481</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45949.311893981481</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45949.311893981481</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45949.311893981481</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45949.311893981481</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45949.311893981481</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45949.311893981481</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45949.311893981481</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45949.311893981481</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45949.311893981481</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45949.311893981481</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45949.311893981481</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45949.311893981481</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45949.311893981481</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45949.311893981481</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45949.311893981481</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45949.311893981481</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45949.311893981481</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45949.311893981481</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45949.311893981481</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45949.311893981481</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45949.311893981481</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45949.311893981481</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45949.311893981481</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45949.311893981481</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45949.311893981481</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ref="G814:G877" ca="1" si="13">IFERROR(NOW()-F814,"-")</f>
        <v>45949.311893981481</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45949.311893981481</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45949.311893981481</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45949.311893981481</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45949.311893981481</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45949.311893981481</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45949.311893981481</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45949.311893981481</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45949.311893981481</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45949.311893981481</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45949.311893981481</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45949.311893981481</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45949.311893981481</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45949.311893981481</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45949.311893981481</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45949.311893981481</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45949.311893981481</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45949.311893981481</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45949.311893981481</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45949.311893981481</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45949.311893981481</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45949.311893981481</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45949.311893981481</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45949.311893981481</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45949.311893981481</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45949.311893981481</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45949.311893981481</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45949.311893981481</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45949.311893981481</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45949.311893981481</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45949.311893981481</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45949.311893981481</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45949.311893981481</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45949.311893981481</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45949.311893981481</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45949.311893981481</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45949.311893981481</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45949.311893981481</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45949.311893981481</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45949.311893981481</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45949.311893981481</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45949.311893981481</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45949.311893981481</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45949.311893981481</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45949.311893981481</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45949.311893981481</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45949.311893981481</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45949.311893981481</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45949.311893981481</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45949.311893981481</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45949.311893981481</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45949.311893981481</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45949.311893981481</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45949.311893981481</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45949.311893981481</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45949.311893981481</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45949.311893981481</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45949.311893981481</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45949.311893981481</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45949.311893981481</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45949.311893981481</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45949.311893981481</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45949.311893981481</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45949.311893981481</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ref="G878:G941" ca="1" si="14">IFERROR(NOW()-F878,"-")</f>
        <v>45949.311893981481</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45949.311893981481</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45949.311893981481</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45949.311893981481</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45949.311893981481</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45949.311893981481</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45949.311893981481</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45949.311893981481</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45949.311893981481</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45949.311893981481</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45949.311893981481</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45949.311893981481</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45949.311893981481</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45949.311893981481</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45949.311893981481</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45949.311893981481</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45949.311893981481</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45949.311893981481</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45949.311893981481</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45949.311893981481</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45949.311893981481</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45949.311893981481</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45949.311893981481</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45949.311893981481</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45949.311893981481</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45949.311893981481</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45949.311893981481</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45949.311893981481</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45949.311893981481</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45949.311893981481</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45949.311893981481</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45949.311893981481</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45949.311893981481</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45949.311893981481</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45949.311893981481</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45949.311893981481</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45949.311893981481</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45949.311893981481</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45949.311893981481</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45949.311893981481</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45949.311893981481</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45949.311893981481</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45949.311893981481</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45949.311893981481</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45949.311893981481</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45949.311893981481</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45949.311893981481</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45949.311893981481</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45949.311893981481</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45949.311893981481</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45949.311893981481</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45949.311893981481</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45949.311893981481</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45949.311893981481</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45949.311893981481</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45949.311893981481</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45949.311893981481</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45949.311893981481</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45949.311893981481</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45949.311893981481</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45949.311893981481</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45949.311893981481</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45949.311893981481</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45949.311893981481</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ref="G942:G1005" ca="1" si="15">IFERROR(NOW()-F942,"-")</f>
        <v>45949.311893981481</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45949.311893981481</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45949.311893981481</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45949.311893981481</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45949.311893981481</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45949.311893981481</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45949.311893981481</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45949.311893981481</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45949.311893981481</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45949.311893981481</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45949.311893981481</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45949.311893981481</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45949.311893981481</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45949.311893981481</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45949.311893981481</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45949.311893981481</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45949.311893981481</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45949.311893981481</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45949.311893981481</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45949.311893981481</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45949.311893981481</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45949.311893981481</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45949.311893981481</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45949.311893981481</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45949.311893981481</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45949.311893981481</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45949.311893981481</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45949.311893981481</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45949.311893981481</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45949.311893981481</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45949.311893981481</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45949.311893981481</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45949.311893981481</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45949.311893981481</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45949.311893981481</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45949.311893981481</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45949.311893981481</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45949.311893981481</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45949.311893981481</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45949.311893981481</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45949.311893981481</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45949.311893981481</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45949.311893981481</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45949.311893981481</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45949.311893981481</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45949.311893981481</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45949.311893981481</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45949.311893981481</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45949.311893981481</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45949.311893981481</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45949.311893981481</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45949.311893981481</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45949.311893981481</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45949.311893981481</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45949.311893981481</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45949.311893981481</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45949.311893981481</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45949.311893981481</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45949.311893981481</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45949.311893981481</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45949.311893981481</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45949.311893981481</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45949.311893981481</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45949.311893981481</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ref="G1006:G1069" ca="1" si="16">IFERROR(NOW()-F1006,"-")</f>
        <v>45949.311893981481</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45949.311893981481</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45949.311893981481</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45949.311893981481</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45949.311893981481</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45949.311893981481</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45949.311893981481</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45949.311893981481</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45949.311893981481</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45949.311893981481</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45949.311893981481</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45949.311893981481</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45949.311893981481</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45949.311893981481</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45949.311893981481</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45949.311893981481</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45949.311893981481</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45949.311893981481</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45949.311893981481</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45949.311893981481</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45949.311893981481</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45949.311893981481</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45949.311893981481</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45949.311893981481</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45949.311893981481</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45949.311893981481</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45949.311893981481</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45949.311893981481</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45949.311893981481</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45949.311893981481</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45949.311893981481</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45949.311893981481</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45949.311893981481</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45949.311893981481</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45949.311893981481</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45949.311893981481</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45949.311893981481</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45949.311893981481</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45949.311893981481</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45949.311893981481</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45949.311893981481</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45949.311893981481</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45949.311893981481</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45949.311893981481</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45949.311893981481</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45949.311893981481</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45949.311893981481</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45949.311893981481</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45949.311893981481</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45949.311893981481</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45949.311893981481</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45949.311893981481</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45949.311893981481</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45949.311893981481</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45949.311893981481</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45949.311893981481</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45949.311893981481</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45949.311893981481</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45949.311893981481</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45949.311893981481</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45949.311893981481</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45949.311893981481</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45949.311893981481</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45949.311893981481</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ref="G1070:G1133" ca="1" si="17">IFERROR(NOW()-F1070,"-")</f>
        <v>45949.311893981481</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45949.311893981481</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45949.311893981481</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45949.311893981481</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45949.311893981481</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45949.311893981481</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45949.311893981481</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45949.311893981481</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45949.311893981481</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45949.311893981481</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45949.311893981481</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45949.311893981481</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45949.311893981481</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45949.311893981481</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45949.311893981481</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45949.311893981481</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45949.311893981481</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45949.311893981481</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45949.311893981481</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45949.311893981481</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45949.311893981481</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45949.311893981481</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45949.311893981481</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45949.311893981481</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45949.311893981481</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45949.311893981481</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45949.311893981481</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45949.311893981481</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45949.311893981481</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45949.311893981481</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45949.311893981481</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45949.311893981481</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45949.311893981481</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45949.311893981481</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45949.311893981481</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45949.311893981481</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45949.311893981481</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45949.311893981481</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45949.311893981481</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45949.311893981481</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45949.311893981481</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45949.311893981481</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45949.311893981481</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45949.311893981481</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45949.311893981481</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45949.311893981481</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45949.311893981481</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45949.311893981481</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45949.311893981481</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45949.311893981481</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45949.311893981481</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45949.311893981481</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45949.311893981481</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45949.311893981481</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45949.311893981481</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45949.311893981481</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45949.311893981481</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45949.311893981481</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45949.311893981481</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45949.311893981481</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45949.311893981481</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45949.311893981481</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45949.311893981481</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45949.311893981481</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ref="G1134:G1148" ca="1" si="18">IFERROR(NOW()-F1134,"-")</f>
        <v>45949.311893981481</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45949.311893981481</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45949.311893981481</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45949.311893981481</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45949.311893981481</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45949.311893981481</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45949.311893981481</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45949.311893981481</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45949.311893981481</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45949.311893981481</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45949.311893981481</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45949.311893981481</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45949.311893981481</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45949.311893981481</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45949.311893981481</v>
      </c>
      <c r="H1148" s="22"/>
      <c r="I1148" s="19" t="str">
        <f>IFERROR(VLOOKUP(D1148,DB!A:F,6,0),"")</f>
        <v/>
      </c>
      <c r="J1148" s="18" t="str">
        <f>IFERROR(VLOOKUP(D1148,DB!A:G,7,0),"")</f>
        <v/>
      </c>
      <c r="K1148" s="47"/>
      <c r="L1148" s="23" t="str">
        <f>IFERROR(VLOOKUP(D1148,DB!A:I,9,0),"")</f>
        <v/>
      </c>
    </row>
  </sheetData>
  <dataValidations count="2">
    <dataValidation allowBlank="1" showInputMessage="1" showErrorMessage="1" sqref="E1" xr:uid="{5914219A-CB83-432D-936A-CC0CB6F3982A}"/>
    <dataValidation type="list" allowBlank="1" showInputMessage="1" showErrorMessage="1" sqref="E2:E114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39055</v>
      </c>
      <c r="B2" s="98" t="str">
        <f>IFERROR(VLOOKUP(D2,DB!A:K,11,0),"")</f>
        <v>R4</v>
      </c>
      <c r="C2" s="99">
        <v>1</v>
      </c>
      <c r="D2" s="95" t="s">
        <v>35082</v>
      </c>
      <c r="E2" s="100" t="s">
        <v>38964</v>
      </c>
      <c r="F2" s="101">
        <v>45703.480717592596</v>
      </c>
      <c r="G2" s="102">
        <f ca="1">IFERROR(NOW()-F2,"")</f>
        <v>245.83117615740048</v>
      </c>
      <c r="H2" s="101">
        <v>45703.474768518521</v>
      </c>
      <c r="I2" s="98" t="str">
        <f>IFERROR(VLOOKUP(D2,DB!A:F,6,0),"")</f>
        <v>SCECO</v>
      </c>
      <c r="J2" s="98" t="str">
        <f>IFERROR(VLOOKUP(D2,DB!A:G,7,0),"")</f>
        <v>Dead</v>
      </c>
      <c r="K2" s="103" t="s">
        <v>39056</v>
      </c>
      <c r="L2" s="95" t="str">
        <f>IFERROR(VLOOKUP(D2,DB!A:I,9,0),"")</f>
        <v>Latis</v>
      </c>
    </row>
    <row r="3" spans="1:16" ht="15" customHeight="1">
      <c r="A3" s="121" t="s">
        <v>39057</v>
      </c>
      <c r="B3" s="121" t="str">
        <f>IFERROR(VLOOKUP(D3,DB!A:K,11,0),"")</f>
        <v>R4</v>
      </c>
      <c r="C3" s="122">
        <v>2</v>
      </c>
      <c r="D3" s="123" t="s">
        <v>28178</v>
      </c>
      <c r="E3" s="100" t="s">
        <v>38964</v>
      </c>
      <c r="F3" s="125">
        <v>45947.495092592595</v>
      </c>
      <c r="G3" s="126">
        <f ca="1">IFERROR(NOW()-F3,"")</f>
        <v>1.8168011574016418</v>
      </c>
      <c r="H3" s="125">
        <v>45947.457812499997</v>
      </c>
      <c r="I3" s="121" t="str">
        <f>IFERROR(VLOOKUP(D3,DB!A:F,6,0),"")</f>
        <v>SCECO</v>
      </c>
      <c r="J3" s="121" t="str">
        <f>IFERROR(VLOOKUP(D3,DB!A:G,7,0),"")</f>
        <v>Dead</v>
      </c>
      <c r="K3" s="127" t="s">
        <v>39058</v>
      </c>
      <c r="L3" s="123" t="str">
        <f>IFERROR(VLOOKUP(D3,DB!A:I,9,0),"")</f>
        <v>Latis</v>
      </c>
    </row>
    <row r="4" spans="1:16" ht="15" customHeight="1">
      <c r="A4" s="121" t="s">
        <v>39059</v>
      </c>
      <c r="B4" s="121" t="str">
        <f>IFERROR(VLOOKUP(D4,DB!A:K,11,0),"")</f>
        <v>R4</v>
      </c>
      <c r="C4" s="122">
        <v>3</v>
      </c>
      <c r="D4" s="123" t="s">
        <v>35060</v>
      </c>
      <c r="E4" s="100" t="s">
        <v>38964</v>
      </c>
      <c r="F4" s="125"/>
      <c r="G4" s="126">
        <f ca="1">IFERROR(NOW()-F4,"")</f>
        <v>45949.311893749997</v>
      </c>
      <c r="H4" s="125">
        <v>45948.956307870372</v>
      </c>
      <c r="I4" s="121" t="str">
        <f>IFERROR(VLOOKUP(D4,DB!A:F,6,0),"")</f>
        <v>Generator-SG</v>
      </c>
      <c r="J4" s="121" t="str">
        <f>IFERROR(VLOOKUP(D4,DB!A:G,7,0),"")</f>
        <v>No BB Shifted</v>
      </c>
      <c r="K4" s="127" t="s">
        <v>39060</v>
      </c>
      <c r="L4" s="123" t="str">
        <f>IFERROR(VLOOKUP(D4,DB!A:I,9,0),"")</f>
        <v>Latis</v>
      </c>
    </row>
    <row r="5" spans="1:16" ht="15" customHeight="1">
      <c r="A5" s="121"/>
      <c r="B5" s="121" t="str">
        <f>IFERROR(VLOOKUP(D5,DB!A:K,11,0),"")</f>
        <v/>
      </c>
      <c r="C5" s="122"/>
      <c r="D5" s="123"/>
      <c r="E5" s="100"/>
      <c r="F5" s="125"/>
      <c r="G5" s="126">
        <f ca="1">IFERROR(NOW()-F5,"")</f>
        <v>45949.311893749997</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45949.311893749997</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45949.311893749997</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45949.311893749997</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45949.311893749997</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45949.311893749997</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45949.311893749997</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45949.311893749997</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45949.311893749997</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45949.311893749997</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45949.311893749997</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45949.311893749997</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45949.311893749997</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45949.311893749997</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45949.311893749997</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45949.311893749997</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45949.311893749997</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45949.311893749997</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45949.311893749997</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45949.311893749997</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45949.311893749997</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45949.311893749997</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45949.311893749997</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45949.311893749997</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45949.311893749997</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45949.311893749997</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45949.311893749997</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45949.311893749997</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45949.311893749997</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45949.311893749997</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45949.311893749997</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45949.311893749997</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45949.311893749997</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45949.311893749997</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45949.311893749997</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45949.311893749997</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45949.311893749997</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45949.311893749997</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45949.311893749997</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45949.311893749997</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45949.311893749997</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45949.311893749997</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45949.311893749997</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45949.311893749997</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45949.311893749997</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45949.311893749997</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45949.311893749997</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45949.311893749997</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45949.311893749997</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45949.311893749997</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45949.311893749997</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45949.311893749997</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45949.311893749997</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45949.311893749997</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45949.311893749997</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45949.311893749997</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45949.311893749997</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45949.311893749997</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45949.311893749997</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45949.311893749997</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45949.311893749997</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45949.311893749997</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45949.311893749997</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45949.311893749997</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45949.311893749997</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45949.311893749997</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45949.311893749997</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45949.311893749997</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45949.311893749997</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45949.311893749997</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45949.311893749997</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45949.311893749997</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45949.311893749997</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45949.311893749997</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45949.311893749997</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45949.311893749997</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45949.311893749997</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45949.311893749997</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45949.311893749997</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45949.311893749997</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45949.311893749997</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45949.311893749997</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45949.311893749997</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45949.311893749997</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45949.311893749997</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45949.311893749997</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45949.311893749997</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45949.311893749997</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45949.311893749997</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45949.311893749997</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45949.311893749997</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45949.311893749997</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45949.311893749997</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45949.311893749997</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45949.311893749997</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45949.311893749997</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45949.311893749997</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45949.311893749997</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45949.311893749997</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45949.311893749997</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45949.311893749997</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45949.311893749997</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45949.311893749997</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45949.311893749997</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45949.311893749997</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45949.311893749997</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45949.311893749997</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45949.311893749997</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45949.311893749997</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45949.311893749997</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45949.311893749997</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45949.311893749997</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45949.311893749997</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45949.311893749997</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45949.311893749997</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45949.311893749997</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45949.311893749997</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45949.311893749997</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45949.311893749997</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45949.311893749997</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45949.311893749997</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45949.311893749997</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45949.311893749997</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45949.311893749997</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45949.311893749997</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45949.311893749997</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45949.311893749997</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45949.311893749997</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45949.311893749997</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45949.311893749997</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45949.311893749997</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45949.311893749997</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45949.311893749997</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45949.311893749997</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45949.311893749997</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45949.311893749997</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45949.311893749997</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45949.311893749997</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45949.311893749997</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45949.311893749997</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45949.311893749997</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45949.311893749997</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45949.311893749997</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45949.311893749997</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45949.311893749997</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45949.311893749997</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45949.311893749997</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45949.311893749997</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45949.311893749997</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45949.311893749997</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45949.311893749997</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45949.311893749997</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45949.311893749997</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45949.311893749997</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45949.311893749997</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45949.311893749997</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45949.311893749997</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45949.311893749997</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45949.311893749997</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45949.311893749997</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45949.311893749997</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45949.311893749997</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45949.311893749997</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45949.311893749997</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45949.311893749997</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45949.311893749997</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45949.311893749997</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45949.311893749997</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45949.311893749997</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45949.311893749997</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45949.311893749997</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45949.311893749997</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45949.311893749997</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45949.311893749997</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45949.311893749997</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45949.311893749997</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45949.311893749997</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45949.311893749997</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45949.311893749997</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45949.311893749997</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45949.311893749997</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45949.311893749997</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45949.311893749997</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45949.311893749997</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45949.311893749997</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45949.311893749997</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45949.311893749997</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45949.311893749997</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45949.311893749997</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45949.311893749997</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45949.311893749997</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45949.311893749997</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45949.311893749997</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45949.311893749997</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45949.311893749997</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45949.311893749997</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45949.311893749997</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45949.311893749997</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45949.311893749997</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45949.311893749997</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45949.311893749997</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45949.311893749997</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45949.311893749997</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45949.311893749997</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45949.311893749997</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45949.311893749997</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45949.311893749997</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45949.311893749997</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45949.311893749997</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45949.311893749997</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45949.311893749997</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45949.311893749997</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45949.311893749997</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45949.311893749997</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45949.311893749997</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45949.311893749997</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45949.311893749997</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45949.311893749997</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45949.311893749997</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45949.311893749997</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45949.311893749997</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45949.311893749997</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45949.311893749997</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45949.311893749997</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45949.311893749997</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45949.311893749997</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45949.311893749997</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45949.311893749997</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45949.311893749997</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45949.311893749997</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45949.311893749997</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45949.311893749997</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45949.311893749997</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45949.311893749997</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45949.311893749997</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45949.311893749997</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45949.311893749997</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45949.311893749997</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45949.311893749997</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45949.311893749997</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45949.311893749997</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45949.311893749997</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45949.311893749997</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45949.311893749997</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45949.311893749997</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45949.311893749997</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45949.311893749997</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45949.311893749997</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45949.311893749997</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45949.311893749997</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45949.311893749997</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45949.311893749997</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45949.311893749997</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45949.311893749997</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45949.311893749997</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45949.311893749997</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45949.311893749997</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45949.311893749997</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45949.311893749997</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45949.311893749997</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45949.311893749997</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45949.311893749997</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45949.311893749997</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45949.311893749997</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45949.311893749997</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45949.311893749997</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45949.311893749997</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45949.311893749997</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45949.311893749997</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45949.311893749997</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45949.311893749997</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45949.311893749997</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45949.311893749997</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45949.311893749997</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45949.311893749997</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45949.311893749997</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45949.311893749997</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45949.311893749997</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45949.311893749997</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45949.311893749997</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45949.311893749997</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45949.311893749997</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45949.311893749997</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45949.311893749997</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45949.311893749997</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45949.311893749997</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45949.311893749997</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45949.311893749997</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45949.311893749997</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45949.311893749997</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45949.311893749997</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45949.311893749997</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45949.311893749997</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45949.311893749997</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45949.311893749997</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45949.311893749997</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45949.311893749997</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45949.311893749997</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45949.311893749997</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45949.311893749997</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45949.311893749997</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45949.311893749997</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45949.311893749997</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45949.311893749997</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45949.311893749997</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45949.311893749997</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45949.311893749997</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45949.311893749997</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45949.311893749997</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45949.311893749997</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45949.311893749997</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45949.311893749997</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45949.311893749997</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tabSelected="1" workbookViewId="0">
      <selection activeCell="D9" sqref="D9"/>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39061</v>
      </c>
      <c r="B2" s="37" t="str">
        <f>IFERROR(VLOOKUP(D2,DB!A:K,11,0),"")</f>
        <v>R5</v>
      </c>
      <c r="C2" s="37">
        <v>3</v>
      </c>
      <c r="D2" s="120" t="s">
        <v>36000</v>
      </c>
      <c r="E2" s="37" t="s">
        <v>38964</v>
      </c>
      <c r="F2" s="38">
        <v>45891.832060185188</v>
      </c>
      <c r="G2" s="151">
        <f ca="1">IFERROR(NOW()-F2,"")</f>
        <v>57.479833564808359</v>
      </c>
      <c r="H2" s="38">
        <v>45891.790393518517</v>
      </c>
      <c r="I2" s="37" t="str">
        <f>IFERROR(VLOOKUP(D2,DB!A:F,6,0),"")</f>
        <v>Generator-SG</v>
      </c>
      <c r="J2" s="37" t="str">
        <f>IFERROR(VLOOKUP(D2,DB!A:G,7,0),"")</f>
        <v>Vandalized</v>
      </c>
      <c r="K2" s="37" t="s">
        <v>39062</v>
      </c>
      <c r="L2" s="37" t="str">
        <f>IFERROR(VLOOKUP(D2,DB!A:I,9,0),"")</f>
        <v>Latis</v>
      </c>
      <c r="M2" s="119"/>
    </row>
    <row r="3" spans="1:13" ht="30.75">
      <c r="A3" s="37" t="s">
        <v>39063</v>
      </c>
      <c r="B3" s="37" t="str">
        <f>IFERROR(VLOOKUP(D3,DB!A:K,11,0),"")</f>
        <v>R5</v>
      </c>
      <c r="C3" s="37">
        <v>1</v>
      </c>
      <c r="D3" s="37" t="s">
        <v>31295</v>
      </c>
      <c r="E3" s="37" t="s">
        <v>39046</v>
      </c>
      <c r="F3" s="38">
        <v>45926.188877314817</v>
      </c>
      <c r="G3" s="151">
        <f t="shared" ref="G3" ca="1" si="0">IFERROR(NOW()-F3,"")</f>
        <v>23.123016435180034</v>
      </c>
      <c r="H3" s="38">
        <v>45926.158159722225</v>
      </c>
      <c r="I3" s="37" t="str">
        <f>IFERROR(VLOOKUP(D3,DB!A:F,6,0),"")</f>
        <v>SCECO</v>
      </c>
      <c r="J3" s="37" t="str">
        <f>IFERROR(VLOOKUP(D3,DB!A:G,7,0),"")</f>
        <v>Good</v>
      </c>
      <c r="K3" s="37" t="s">
        <v>39064</v>
      </c>
      <c r="L3" s="37" t="str">
        <f>IFERROR(VLOOKUP(D3,DB!A:I,9,0),"")</f>
        <v>Latis</v>
      </c>
      <c r="M3" s="119"/>
    </row>
    <row r="4" spans="1:13" ht="30.75">
      <c r="A4" s="37" t="s">
        <v>39065</v>
      </c>
      <c r="B4" s="37" t="str">
        <f>IFERROR(VLOOKUP(D4,DB!A:K,11,0),"")</f>
        <v>R5</v>
      </c>
      <c r="C4" s="37">
        <v>2</v>
      </c>
      <c r="D4" s="37" t="s">
        <v>31159</v>
      </c>
      <c r="E4" s="37" t="s">
        <v>38964</v>
      </c>
      <c r="F4" s="38">
        <v>45944.771574074075</v>
      </c>
      <c r="G4" s="39">
        <f t="shared" ref="G4" ca="1" si="1">IFERROR(NOW()-F4,"")</f>
        <v>4.5403196759216371</v>
      </c>
      <c r="H4" s="38">
        <v>45944.676192129627</v>
      </c>
      <c r="I4" s="37" t="str">
        <f>IFERROR(VLOOKUP(D4,DB!A:F,6,0),"")</f>
        <v>SCECO</v>
      </c>
      <c r="J4" s="37" t="str">
        <f>IFERROR(VLOOKUP(D4,DB!A:G,7,0),"")</f>
        <v>Dead</v>
      </c>
      <c r="K4" s="37" t="s">
        <v>39066</v>
      </c>
      <c r="L4" s="37" t="str">
        <f>IFERROR(VLOOKUP(D4,DB!A:I,9,0),"")</f>
        <v>Latis</v>
      </c>
    </row>
    <row r="5" spans="1:13" ht="45.75">
      <c r="A5" s="164" t="s">
        <v>39067</v>
      </c>
      <c r="B5" s="164" t="str">
        <f>IFERROR(VLOOKUP(D5,DB!A:K,11,0),"")</f>
        <v>R5</v>
      </c>
      <c r="C5" s="164">
        <v>1</v>
      </c>
      <c r="D5" s="164" t="s">
        <v>34747</v>
      </c>
      <c r="E5" s="164" t="s">
        <v>39046</v>
      </c>
      <c r="F5" s="165">
        <v>45948.661111111112</v>
      </c>
      <c r="G5" s="166">
        <f ca="1">IFERROR(NOW()-F5,"")</f>
        <v>0.65078263888426591</v>
      </c>
      <c r="H5" s="165">
        <v>45948.661111111112</v>
      </c>
      <c r="I5" s="164" t="str">
        <f>IFERROR(VLOOKUP(D5,DB!A:F,6,0),"")</f>
        <v>SCECO</v>
      </c>
      <c r="J5" s="164" t="str">
        <f>IFERROR(VLOOKUP(D5,DB!A:G,7,0),"")</f>
        <v>Dead</v>
      </c>
      <c r="K5" s="164" t="s">
        <v>39068</v>
      </c>
      <c r="L5" s="164" t="str">
        <f>IFERROR(VLOOKUP(D5,DB!A:I,9,0),"")</f>
        <v>Latis</v>
      </c>
    </row>
    <row r="6" spans="1:13" ht="15">
      <c r="A6" s="164"/>
      <c r="B6" s="164" t="str">
        <f>IFERROR(VLOOKUP(D6,DB!A:K,11,0),"")</f>
        <v/>
      </c>
      <c r="C6" s="164"/>
      <c r="D6" s="164"/>
      <c r="E6" s="164"/>
      <c r="F6" s="165"/>
      <c r="G6" s="166">
        <f ca="1">IFERROR(NOW()-F6,"")</f>
        <v>45949.311893749997</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45949.311893749997</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45949.311893749997</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45949.311893749997</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45949.311893749997</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45949.311893749997</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45949.311893749997</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45949.311893749997</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45949.311893749997</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45949.311893749997</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45949.311893749997</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45949.311893749997</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45949.311893749997</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45949.311893749997</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45949.311893749997</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45949.311893749997</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45949.311893749997</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45949.311893749997</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45949.311893749997</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45949.311893749997</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45949.311893749997</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45949.311893749997</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45949.311893749997</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45949.311893749997</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45949.311893749997</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45949.311893749997</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45949.311893749997</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45949.311893749997</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45949.311893749997</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45949.311893749997</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45949.311893749997</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45949.311893749997</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45949.311893749997</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45949.311893749997</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45949.311893749997</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45949.311893749997</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45949.311893749997</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45949.311893749997</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45949.311893749997</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45949.311893749997</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45949.311893749997</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45949.311893749997</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45949.311893749997</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45949.311893749997</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45949.311893749997</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45949.311893749997</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45949.311893749997</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45949.311893749997</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45949.311893749997</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45949.311893749997</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45949.311893749997</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45949.311893749997</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45949.311893749997</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45949.311893749997</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45949.311893749997</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45949.311893749997</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45949.311893749997</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45949.311893749997</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45949.311893749997</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45949.311893749997</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45949.311893749997</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45949.311893749997</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45949.311893749997</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45949.311893749997</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45949.311893749997</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45949.311893749997</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45949.311893749997</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45949.311893749997</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45949.311893749997</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45949.311893749997</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45949.311893749997</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45949.311893749997</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45949.311893749997</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45949.311893749997</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45949.311893749997</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45949.311893749997</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45949.311893749997</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45949.311893749997</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45949.311893749997</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45949.311893749997</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45949.311893749997</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45949.311893749997</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45949.311893749997</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45949.311893749997</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45949.311893749997</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45949.311893749997</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45949.311893749997</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45949.311893749997</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45949.311893749997</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45949.311893749997</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45949.311893749997</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45949.311893749997</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45949.311893749997</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45949.311893749997</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45949.311893749997</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45949.311893749997</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45949.311893749997</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45949.311893749997</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45949.311893749997</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45949.311893749997</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45949.311893749997</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45949.311893749997</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45949.311893749997</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45949.311893749997</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45949.311893749997</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45949.311893749997</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45949.311893749997</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45949.311893749997</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45949.311893749997</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45949.311893749997</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45949.311893749997</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45949.311893749997</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45949.311893749997</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45949.311893749997</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45949.311893749997</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45949.311893749997</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45949.311893749997</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45949.311893749997</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45949.311893749997</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45949.311893749997</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45949.311893749997</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45949.311893749997</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45949.311893749997</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45949.311893749997</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45949.311893749997</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45949.311893749997</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45949.311893749997</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45949.311893749997</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45949.311893749997</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45949.311893749997</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45949.311893749997</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45949.311893749997</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45949.311893749997</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45949.311893749997</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45949.311893749997</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45949.311893749997</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45949.311893749997</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45949.311893749997</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45949.311893749997</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45949.311893749997</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45949.311893749997</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45949.311893749997</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45949.311893749997</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45949.311893749997</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45949.311893749997</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45949.311893749997</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45949.311893749997</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45949.311893749997</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45949.311893749997</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45949.311893749997</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45949.311893749997</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45949.311893749997</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45949.311893749997</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45949.311893749997</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45949.311893749997</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45949.311893749997</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45949.311893749997</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45949.311893749997</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45949.311893749997</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45949.311893749997</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45949.311893749997</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45949.311893749997</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45949.311893749997</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45949.311893749997</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45949.311893749997</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45949.311893749997</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45949.311893749997</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45949.311893749997</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45949.311893749997</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45949.311893749997</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45949.311893749997</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45949.311893749997</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45949.311893749997</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45949.311893749997</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45949.311893749997</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45949.311893749997</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45949.311893749997</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45949.311893749997</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45949.311893749997</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45949.311893749997</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45949.311893749997</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45949.311893749997</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45949.311893749997</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45949.311893749997</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45949.311893749997</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45949.311893749997</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45949.311893749997</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45949.311893749997</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45949.311893749997</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45949.311893749997</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45949.311893749997</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45949.311893749997</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45949.311893749997</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45949.311893749997</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45949.311893749997</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45949.311893749997</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45949.311893749997</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45949.311893749997</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45949.311893749997</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45949.311893749997</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45949.311893749997</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45949.311893749997</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45949.311893749997</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45949.311893749997</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45949.311893749997</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45949.311893749997</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45949.311893749997</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45949.311893749997</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45949.311893749997</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45949.311893749997</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45949.311893749997</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45949.311893749997</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45949.311893749997</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45949.311893749997</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45949.311893749997</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45949.311893749997</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45949.311893749997</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45949.311893749997</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45949.311893749997</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45949.311893749997</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45949.311893749997</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45949.311893749997</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45949.311893749997</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45949.311893749997</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45949.311893749997</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45949.311893749997</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45949.311893749997</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45949.311893749997</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45949.311893749997</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45949.311893749997</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45949.311893749997</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45949.311893749997</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45949.311893749997</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45949.311893749997</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45949.311893749997</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45949.311893749997</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45949.311893749997</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45949.311893749997</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45949.311893749997</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45949.311893749997</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45949.311893749997</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45949.311893749997</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45949.311893749997</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45949.311893749997</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45949.311893749997</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45949.311893749997</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45949.311893749997</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45949.311893749997</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45949.311893749997</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45949.311893749997</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45949.311893749997</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45949.311893749997</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45949.311893749997</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45949.311893749997</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45949.311893749997</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45949.311893749997</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45949.311893749997</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45949.311893749997</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45949.311893749997</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45949.311893749997</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45949.311893749997</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45949.311893749997</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45949.311893749997</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45949.311893749997</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45949.311893749997</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45949.311893749997</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45949.311893749997</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45949.311893749997</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45949.311893749997</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45949.311893749997</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45949.311893749997</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45949.311893749997</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45949.311893749997</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45949.311893749997</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45949.311893749997</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45949.311893749997</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45949.311893749997</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45949.311893749997</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45949.311893749997</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45949.311893749997</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45949.311893749997</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45949.311893749997</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45949.311893749997</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45949.311893749997</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45949.311893749997</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45949.311893749997</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45949.311893749997</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45949.311893749997</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45949.311893749997</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45949.311893749997</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45949.311893749997</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45949.311893749997</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45949.311893749997</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45949.311893749997</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45949.311893749997</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45949.311893749997</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45949.311893749997</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45949.311893749997</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45949.311893749997</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45949.311893749997</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45949.311893749997</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45949.311893749997</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45949.311893749997</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45949.311893749997</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45949.311893749997</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45949.311893749997</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45949.311893749997</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45949.311893749997</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45949.311893749997</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45949.311893749997</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45949.311893749997</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45949.311893749997</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45949.311893749997</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45949.311893749997</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45949.311893749997</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45949.311893749997</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45949.311893749997</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45949.311893749997</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45949.311893749997</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45949.311893749997</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45949.311893749997</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45949.311893749997</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45949.311893749997</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45949.311893749997</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45949.311893749997</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45949.311893749997</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45949.311893749997</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45949.311893749997</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45949.311893749997</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45949.311893749997</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45949.311893749997</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45949.311893749997</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45949.311893749997</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45949.311893749997</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45949.311893749997</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45949.311893749997</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45949.311893749997</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45949.311893749997</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45949.311893749997</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45949.311893749997</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45949.311893749997</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45949.311893749997</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45949.311893749997</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45949.311893749997</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45949.311893749997</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45949.311893749997</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45949.311893749997</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45949.311893749997</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45949.311893749997</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45949.311893749997</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45949.311893749997</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45949.311893749997</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45949.311893749997</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45949.311893749997</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45949.311893749997</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45949.311893749997</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45949.311893749997</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45949.311893749997</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45949.311893749997</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45949.311893749997</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45949.311893749997</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45949.311893749997</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45949.311893749997</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45949.311893749997</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45949.311893749997</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45949.311893749997</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45949.311893749997</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45949.311893749997</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45949.311893749997</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45949.311893749997</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45949.311893749997</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45949.311893749997</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45949.311893749997</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45949.311893749997</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45949.311893749997</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45949.311893749997</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45949.311893749997</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45949.311893749997</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45949.311893749997</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45949.311893749997</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45949.311893749997</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45949.311893749997</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45949.311893749997</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45949.311893749997</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45949.311893749997</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45949.311893749997</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45949.311893749997</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45949.311893749997</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45949.311893749997</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45949.311893749997</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45949.311893749997</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45949.311893749997</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45949.311893749997</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45949.311893749997</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45949.311893749997</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45949.311893749997</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45949.311893749997</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45949.311893749997</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45949.311893749997</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45949.311893749997</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45949.311893749997</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45949.311893749997</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45949.311893749997</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45949.311893749997</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45949.311893749997</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45949.311893749997</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45949.311893749997</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45949.311893749997</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45949.311893749997</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45949.311893749997</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45949.311893749997</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45949.311893749997</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45949.311893749997</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45949.311893749997</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45949.311893749997</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45949.311893749997</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45949.311893749997</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45949.311893749997</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45949.311893749997</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45949.311893749997</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45949.311893749997</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45949.311893749997</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45949.311893749997</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45949.311893749997</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45949.311893749997</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45949.311893749997</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45949.311893749997</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45949.311893749997</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45949.311893749997</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45949.311893749997</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45949.311893749997</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45949.311893749997</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45949.311893749997</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45949.311893749997</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45949.311893749997</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45949.311893749997</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45949.311893749997</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45949.311893749997</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45949.311893749997</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45949.311893749997</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45949.311893749997</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45949.311893749997</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45949.311893749997</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45949.311893749997</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45949.311893749997</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45949.311893749997</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45949.311893749997</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45949.311893749997</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45949.311893749997</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45949.311893749997</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45949.311893749997</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45949.311893749997</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45949.311893749997</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45949.311893749997</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45949.311893749997</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45949.311893749997</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45949.311893749997</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45949.311893749997</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45949.311893749997</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45949.311893749997</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45949.311893749997</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45949.311893749997</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45949.311893749997</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45949.311893749997</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45949.311893749997</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45949.311893749997</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45949.311893749997</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45949.311893749997</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45949.311893749997</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45949.311893749997</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45949.311893749997</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45949.311893749997</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45949.311893749997</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45949.311893749997</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45949.311893749997</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45949.311893749997</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45949.311893749997</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45949.311893749997</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45949.311893749997</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45949.311893749997</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45949.311893749997</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45949.311893749997</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45949.311893749997</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45949.311893749997</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45949.311893749997</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45949.311893749997</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45949.311893749997</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45949.311893749997</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45949.311893749997</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45949.311893749997</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45949.311893749997</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45949.311893749997</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45949.311893749997</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45949.311893749997</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45949.311893749997</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45949.311893749997</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45949.311893749997</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45949.311893749997</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45949.311893749997</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45949.311893749997</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45949.311893749997</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45949.311893749997</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45949.311893749997</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45949.311893749997</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45949.311893749997</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45949.311893749997</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45949.311893749997</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45949.311893749997</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45949.311893749997</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45949.311893749997</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45949.311893749997</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45949.311893749997</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45949.311893749997</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45949.311893749997</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45949.311893749997</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45949.311893749997</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45949.311893749997</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45949.311893749997</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45949.311893749997</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45949.311893749997</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45949.311893749997</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45949.311893749997</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45949.311893749997</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45949.311893749997</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45949.311893749997</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45949.311893749997</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45949.311893749997</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45949.311893749997</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45949.311893749997</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45949.311893749997</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45949.311893749997</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45949.311893749997</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45949.311893749997</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45949.311893749997</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45949.311893749997</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45949.311893749997</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45949.311893749997</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45949.311893749997</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45949.311893749997</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45949.311893749997</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45949.311893749997</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45949.311893749997</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45949.311893749997</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45949.311893749997</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45949.311893749997</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45949.311893749997</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45949.311893749997</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45949.311893749997</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45949.311893749997</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45949.311893749997</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45949.311893749997</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45949.311893749997</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45949.311893749997</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45949.311893749997</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45949.311893749997</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2"/>
  <sheetViews>
    <sheetView workbookViewId="0">
      <selection activeCell="K5" sqref="K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39069</v>
      </c>
      <c r="B2" s="143" t="s">
        <v>5398</v>
      </c>
      <c r="C2" s="142">
        <v>1</v>
      </c>
      <c r="D2" s="143" t="s">
        <v>34463</v>
      </c>
      <c r="E2" s="142" t="s">
        <v>39070</v>
      </c>
      <c r="F2" s="144">
        <v>45926.772847222222</v>
      </c>
      <c r="G2" s="145">
        <f ca="1">IFERROR(NOW()-F2,"-")</f>
        <v>22.53904652777419</v>
      </c>
      <c r="H2" s="146">
        <v>45927.449074074102</v>
      </c>
      <c r="I2" s="143" t="str">
        <f>IFERROR(VLOOKUP(D2,DB!A:F,6,0),"")</f>
        <v>SCECO</v>
      </c>
      <c r="J2" s="143" t="str">
        <f>IFERROR(VLOOKUP(D2,DB!A:G,7,0),"")</f>
        <v>Weak</v>
      </c>
      <c r="K2" s="142" t="s">
        <v>39071</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39072</v>
      </c>
      <c r="B3" s="143" t="str">
        <f>IFERROR(VLOOKUP(D3,DB!A:K,11,0),"")</f>
        <v>R6</v>
      </c>
      <c r="C3" s="142">
        <v>1</v>
      </c>
      <c r="D3" s="143" t="s">
        <v>34282</v>
      </c>
      <c r="E3" s="142" t="s">
        <v>38964</v>
      </c>
      <c r="F3" s="146">
        <v>45939.529062499998</v>
      </c>
      <c r="G3" s="145">
        <f ca="1">IFERROR(NOW()-F3,"-")</f>
        <v>9.7828312499987078</v>
      </c>
      <c r="H3" s="146">
        <v>45927.987534722219</v>
      </c>
      <c r="I3" s="143" t="str">
        <f>IFERROR(VLOOKUP(D3,DB!A:F,6,0),"")</f>
        <v>SCECO</v>
      </c>
      <c r="J3" s="143" t="str">
        <f>IFERROR(VLOOKUP(D3,DB!A:G,7,0),"")</f>
        <v>Vandalized</v>
      </c>
      <c r="K3" s="142" t="s">
        <v>39073</v>
      </c>
      <c r="L3" s="143" t="str">
        <f>IFERROR(VLOOKUP(D3,DB!A:I,9,0),"")</f>
        <v>Latis</v>
      </c>
    </row>
    <row r="4" spans="1:16383" s="112" customFormat="1" ht="31.5" customHeight="1">
      <c r="A4" s="142" t="s">
        <v>39074</v>
      </c>
      <c r="B4" s="142" t="str">
        <f>IFERROR(VLOOKUP(D4,DB!A:K,11,0),"")</f>
        <v>R6</v>
      </c>
      <c r="C4" s="142">
        <v>1</v>
      </c>
      <c r="D4" s="142" t="s">
        <v>34126</v>
      </c>
      <c r="E4" s="142" t="s">
        <v>38964</v>
      </c>
      <c r="F4" s="146">
        <v>45948.910879629628</v>
      </c>
      <c r="G4" s="145">
        <f ca="1">IFERROR(NOW()-F4,"-")</f>
        <v>0.40101412036892725</v>
      </c>
      <c r="H4" s="146">
        <v>45948.903344907405</v>
      </c>
      <c r="I4" s="142" t="str">
        <f>IFERROR(VLOOKUP(D4,DB!A:F,6,0),"")</f>
        <v>SCECO</v>
      </c>
      <c r="J4" s="142" t="str">
        <f>IFERROR(VLOOKUP(D4,DB!A:G,7,0),"")</f>
        <v>Vandalized</v>
      </c>
      <c r="K4" s="142" t="s">
        <v>39075</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42" t="s">
        <v>39076</v>
      </c>
      <c r="B5" s="142" t="str">
        <f>IFERROR(VLOOKUP(D5,DB!A:K,11,0),"")</f>
        <v>R6</v>
      </c>
      <c r="C5" s="142">
        <v>1</v>
      </c>
      <c r="D5" s="142" t="s">
        <v>35558</v>
      </c>
      <c r="E5" s="142" t="s">
        <v>39070</v>
      </c>
      <c r="F5" s="146">
        <v>45949.134895833333</v>
      </c>
      <c r="G5" s="145">
        <f ca="1">IFERROR(NOW()-F5,"-")</f>
        <v>0.17699791666382225</v>
      </c>
      <c r="H5" s="146">
        <v>45949.147256944445</v>
      </c>
      <c r="I5" s="142" t="str">
        <f>IFERROR(VLOOKUP(D5,DB!A:F,6,0),"")</f>
        <v>SCECO</v>
      </c>
      <c r="J5" s="142" t="str">
        <f>IFERROR(VLOOKUP(D5,DB!A:G,7,0),"")</f>
        <v>Vandalized</v>
      </c>
      <c r="K5" s="142" t="s">
        <v>39077</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06"/>
      <c r="B6" s="105" t="str">
        <f>IFERROR(VLOOKUP(D6,DB!A:K,11,0),"")</f>
        <v/>
      </c>
      <c r="C6" s="107"/>
      <c r="D6" s="105"/>
      <c r="E6" s="108"/>
      <c r="F6" s="109"/>
      <c r="G6" s="78">
        <f ca="1">IFERROR(NOW()-F6,"-")</f>
        <v>45949.311893749997</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45949.311893749997</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45949.311893749997</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45949.311893749997</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45949.311893749997</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45949.311893749997</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45949.311893749997</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45949.311893749997</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45949.311893749997</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45949.311893749997</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45949.311893749997</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45949.311893749997</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45949.311893749997</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45949.311893749997</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45949.311893749997</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45949.311893749997</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45949.311893749997</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45949.311893749997</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45949.311893749997</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45949.311893749997</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45949.311893749997</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45949.311893749997</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45949.311893749997</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45949.311893749997</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45949.311893749997</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45949.311893749997</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45949.311893749997</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45949.311893749997</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45949.311893749997</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45949.311893749997</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45949.311893749997</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45949.311893749997</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45949.311893749997</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45949.311893749997</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45949.311893749997</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45949.311893749997</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45949.311893749997</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45949.311893749997</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45949.311893749997</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45949.311893749997</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45949.311893749997</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45949.311893749997</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45949.311893749997</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45949.311893749997</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45949.311893749997</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45949.311893749997</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45949.311893749997</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45949.311893749997</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45949.311893749997</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45949.311893749997</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45949.311893749997</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45949.311893749997</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45949.311893749997</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45949.311893749997</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45949.311893749997</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45949.311893749997</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45949.311893749997</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45949.311893749997</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45949.311893749997</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45949.311893749997</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45949.311893749997</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45949.311893749997</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45949.311893749997</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45949.311893749997</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45949.311893749997</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45949.311893749997</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45949.311893749997</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45949.311893749997</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45949.311893749997</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45949.311893749997</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45949.311893749997</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45949.311893749997</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45949.311893749997</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45949.311893749997</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45949.311893749997</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45949.311893749997</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45949.311893749997</v>
      </c>
      <c r="H82" s="109"/>
      <c r="I82" s="105" t="str">
        <f>IFERROR(VLOOKUP(D82,DB!A:F,6,0),"")</f>
        <v/>
      </c>
      <c r="J82" s="104" t="str">
        <f>IFERROR(VLOOKUP(D82,DB!A:G,7,0),"")</f>
        <v/>
      </c>
      <c r="K82" s="110"/>
      <c r="L82" s="111" t="str">
        <f>IFERROR(VLOOKUP(D82,DB!A:I,9,0),"")</f>
        <v/>
      </c>
    </row>
  </sheetData>
  <dataValidations count="2">
    <dataValidation allowBlank="1" showInputMessage="1" showErrorMessage="1" sqref="E1" xr:uid="{380493DB-286A-4683-AF55-C78F04945A49}"/>
    <dataValidation type="list" allowBlank="1" showInputMessage="1" showErrorMessage="1" sqref="E3:E4 E6:E82"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2025-10-19T04:31:09Z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