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984" documentId="13_ncr:1_{F6CB121F-512D-4AA6-A0C1-0FB36C537598}" xr6:coauthVersionLast="47" xr6:coauthVersionMax="47" xr10:uidLastSave="{20E5339C-6E10-4680-8A5D-4C02205DAB4A}"/>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6" l="1"/>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<sst xmlns="http://schemas.openxmlformats.org/spreadsheetml/2006/main" count="178621" uniqueCount="39091">
  <si>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</si>
  <si>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</si>
  <si>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</si>
  <si>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</si>
  <si>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</si>
  <si>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</si>
  <si>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</si>
  <si>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</si>
  <si>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</si>
  <si>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</si>
  <si>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</si>
  <si>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</si>
  <si>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</si>
  <si>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</si>
  <si>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</si>
  <si>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</si>
  <si>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</si>
  <si>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</si>
  <si>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</si>
  <si>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</si>
  <si>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</si>
  <si>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</si>
  <si>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</si>
  <si>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</si>
  <si>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</si>
  <si>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</si>
  <si>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</si>
  <si>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</si>
  <si>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</si>
  <si>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</si>
  <si>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</si>
  <si>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</si>
  <si>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</si>
  <si>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</si>
  <si>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</si>
  <si>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</si>
  <si>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</si>
  <si>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</si>
  <si>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</si>
  <si>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</si>
  <si>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</si>
  <si>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</si>
  <si>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</si>
  <si>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</si>
  <si>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</si>
  <si>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</si>
  <si>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</si>
  <si>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</si>
  <si>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</si>
  <si>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</si>
  <si>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</si>
  <si>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</si>
  <si>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</si>
  <si>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</si>
  <si>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</si>
  <si>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</si>
  <si>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</si>
  <si>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</si>
  <si>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</si>
  <si>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</si>
  <si>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</si>
  <si>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</si>
  <si>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</si>
  <si>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</si>
  <si>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</si>
  <si>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</si>
  <si>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</si>
  <si>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</si>
  <si>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</si>
  <si>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</si>
  <si>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</si>
  <si>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</si>
  <si>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</si>
  <si>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</si>
  <si>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</si>
  <si>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</si>
  <si>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</si>
  <si>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</si>
  <si>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</si>
  <si>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</si>
  <si>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</si>
  <si>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</si>
  <si>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</si>
  <si>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</si>
  <si>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</si>
  <si>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</si>
  <si>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</si>
  <si>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</si>
  <si>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</si>
  <si>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</si>
  <si>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</si>
  <si>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</si>
  <si>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</si>
  <si>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</si>
  <si>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</si>
  <si>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</si>
  <si>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</si>
  <si>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</si>
  <si>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</si>
  <si>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</si>
  <si>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</si>
  <si>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</si>
  <si>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</si>
  <si>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</si>
  <si>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</si>
  <si>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</si>
  <si>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</si>
  <si>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</si>
  <si>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</si>
  <si>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</si>
  <si>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</si>
  <si>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</si>
  <si>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</si>
  <si>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</si>
  <si>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</si>
  <si>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</si>
  <si>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</si>
  <si>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</si>
  <si>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</si>
  <si>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</si>
  <si>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</si>
  <si>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</si>
  <si>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</si>
  <si>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</si>
  <si>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</si>
  <si>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</si>
  <si>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</si>
  <si>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</si>
  <si>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</si>
  <si>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</si>
  <si>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</si>
  <si>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</si>
  <si>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</si>
  <si>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</si>
  <si>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</si>
  <si>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</si>
  <si>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</si>
  <si>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</si>
  <si>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</si>
  <si>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</si>
  <si>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</si>
  <si>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</si>
  <si>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</si>
  <si>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</si>
  <si>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</si>
  <si>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</si>
  <si>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</si>
  <si>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</si>
  <si>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</si>
  <si>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</si>
  <si>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</si>
  <si>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</si>
  <si>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</si>
  <si>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</si>
  <si>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</si>
  <si>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</si>
  <si>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</si>
  <si>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</si>
  <si>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</si>
  <si>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</si>
  <si>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</si>
  <si>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</si>
  <si>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</si>
  <si>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</si>
  <si>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</si>
  <si>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</si>
  <si>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</si>
  <si>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</si>
  <si>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</si>
  <si>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</si>
  <si>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</si>
  <si>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</si>
  <si>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</si>
  <si>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</si>
  <si>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</si>
  <si>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</si>
  <si>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</si>
  <si>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</si>
  <si>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</si>
  <si>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</si>
  <si>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</si>
  <si>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</si>
  <si>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</si>
  <si>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</si>
  <si>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</si>
  <si>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</si>
  <si>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</si>
  <si>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</si>
  <si>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</si>
  <si>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</si>
  <si>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</si>
  <si>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</si>
  <si>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</si>
  <si>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</si>
  <si>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</si>
  <si>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</si>
  <si>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</si>
  <si>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</si>
  <si>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</si>
  <si>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</si>
  <si>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</si>
  <si>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</si>
  <si>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</si>
  <si>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</si>
  <si>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</si>
  <si>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</si>
  <si>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</si>
  <si>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</si>
  <si>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</si>
  <si>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</si>
  <si>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</si>
  <si>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</si>
  <si>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</si>
  <si>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</si>
  <si>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</si>
  <si>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</si>
  <si>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</si>
  <si>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</si>
  <si>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</si>
  <si>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</si>
  <si>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</si>
  <si>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</si>
  <si>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</si>
  <si>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</si>
  <si>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</si>
  <si>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</si>
  <si>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</si>
  <si>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</si>
  <si>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</si>
  <si>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</si>
  <si>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</si>
  <si>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</si>
  <si>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</si>
  <si>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</si>
  <si>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</si>
  <si>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</si>
  <si>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</si>
  <si>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</si>
  <si>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</si>
  <si>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</si>
  <si>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</si>
  <si>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</si>
  <si>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</si>
  <si>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</si>
  <si>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</si>
  <si>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</si>
  <si>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</si>
  <si>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</si>
  <si>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</si>
  <si>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</si>
  <si>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</si>
  <si>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</si>
  <si>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</si>
  <si>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</si>
  <si>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</si>
  <si>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</si>
  <si>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</si>
  <si>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</si>
  <si>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</si>
  <si>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</si>
  <si>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</si>
  <si>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</si>
  <si>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</si>
  <si>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</si>
  <si>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</si>
  <si>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</si>
  <si>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</si>
  <si>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</si>
  <si>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</si>
  <si>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</si>
  <si>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</si>
  <si>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</si>
  <si>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</si>
  <si>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</si>
  <si>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</si>
  <si>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</si>
  <si>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</si>
  <si>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</si>
  <si>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</si>
  <si>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</si>
  <si>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</si>
  <si>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</si>
  <si>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</si>
  <si>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</si>
  <si>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</si>
  <si>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</si>
  <si>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</si>
  <si>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</si>
  <si>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</si>
  <si>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</si>
  <si>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</si>
  <si>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</si>
  <si>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</si>
  <si>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</si>
  <si>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</si>
  <si>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</si>
  <si>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</si>
  <si>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</si>
  <si>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</si>
  <si>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</si>
  <si>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</si>
  <si>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</si>
  <si>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</si>
  <si>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</si>
  <si>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</si>
  <si>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</si>
  <si>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</si>
  <si>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</si>
  <si>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</si>
  <si>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</si>
  <si>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</si>
  <si>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</si>
  <si>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</si>
  <si>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</si>
  <si>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</si>
  <si>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</si>
  <si>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</si>
  <si>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</si>
  <si>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</si>
  <si>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</si>
  <si>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</si>
  <si>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</si>
  <si>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</si>
  <si>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</si>
  <si>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</si>
  <si>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</si>
  <si>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</si>
  <si>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</si>
  <si>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</si>
  <si>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</si>
  <si>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</si>
  <si>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</si>
  <si>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</si>
  <si>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</si>
  <si>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</si>
  <si>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</si>
  <si>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</si>
  <si>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</si>
  <si>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</si>
  <si>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</si>
  <si>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</si>
  <si>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</si>
  <si>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</si>
  <si>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</si>
  <si>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</si>
  <si>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</si>
  <si>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</si>
  <si>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</si>
  <si>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</si>
  <si>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</si>
  <si>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</si>
  <si>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</si>
  <si>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</si>
  <si>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</si>
  <si>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</si>
  <si>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</si>
  <si>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</si>
  <si>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</si>
  <si>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</si>
  <si>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</si>
  <si>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</si>
  <si>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</si>
  <si>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</si>
  <si>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</si>
  <si>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</si>
  <si>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</si>
  <si>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</si>
  <si>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</si>
  <si>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</si>
  <si>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</si>
  <si>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</si>
  <si>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</si>
  <si>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</si>
  <si>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</si>
  <si>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</si>
  <si>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</si>
  <si>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</si>
  <si>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</si>
  <si>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</si>
  <si>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</si>
  <si>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</si>
  <si>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</si>
  <si>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</si>
  <si>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</si>
  <si>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</si>
  <si>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</si>
  <si>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</si>
  <si>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</si>
  <si>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</si>
  <si>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</si>
  <si>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</si>
  <si>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</si>
  <si>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</si>
  <si>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</si>
  <si>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</si>
  <si>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</si>
  <si>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</si>
  <si>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</si>
  <si>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</si>
  <si>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</si>
  <si>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</si>
  <si>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</si>
  <si>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</si>
  <si>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</si>
  <si>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</si>
  <si>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</si>
  <si>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</si>
  <si>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</si>
  <si>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</si>
  <si>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</si>
  <si>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</si>
  <si>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</si>
  <si>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</si>
  <si>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</si>
  <si>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</si>
  <si>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</si>
  <si>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</si>
  <si>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</si>
  <si>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</si>
  <si>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</si>
  <si>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</si>
  <si>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</si>
  <si>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</si>
  <si>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</si>
  <si>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</si>
  <si>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</si>
  <si>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</si>
  <si>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</si>
  <si>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</si>
  <si>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</si>
  <si>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</si>
  <si>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</si>
  <si>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</si>
  <si>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</si>
  <si>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</si>
  <si>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</si>
  <si>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</si>
  <si>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</si>
  <si>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</si>
  <si>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</si>
  <si>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</si>
  <si>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</si>
  <si>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</si>
  <si>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</si>
  <si>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</si>
  <si>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</si>
  <si>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</si>
  <si>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</si>
  <si>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</si>
  <si>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</si>
  <si>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</si>
  <si>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</si>
  <si>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</si>
  <si>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</si>
  <si>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</si>
  <si>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</si>
  <si>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</si>
  <si>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</si>
  <si>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</si>
  <si>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</si>
  <si>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</si>
  <si>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</si>
  <si>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</si>
  <si>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</si>
  <si>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</si>
  <si>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</si>
  <si>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</si>
  <si>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</si>
  <si>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</si>
  <si>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</si>
  <si>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</si>
  <si>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</si>
  <si>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</si>
  <si>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</si>
  <si>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</si>
  <si>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</si>
  <si>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</si>
  <si>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</si>
  <si>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</si>
  <si>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</si>
  <si>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</si>
  <si>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</si>
  <si>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</si>
  <si>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</si>
  <si>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</si>
  <si>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</si>
  <si>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</si>
  <si>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</si>
  <si>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</si>
  <si>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</si>
  <si>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</si>
  <si>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</si>
  <si>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</si>
  <si>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</si>
  <si>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</si>
  <si>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</si>
  <si>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</si>
  <si>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</si>
  <si>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</si>
  <si>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</si>
  <si>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</si>
  <si>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</si>
  <si>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</si>
  <si>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</si>
  <si>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</si>
  <si>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</si>
  <si>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</si>
  <si>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</si>
  <si>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</si>
  <si>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</si>
  <si>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</si>
  <si>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</si>
  <si>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</si>
  <si>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</si>
  <si>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</si>
  <si>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</si>
  <si>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</si>
  <si>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</si>
  <si>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</si>
  <si>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</si>
  <si>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</si>
  <si>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</si>
  <si>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</si>
  <si>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</si>
  <si>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</si>
  <si>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</si>
  <si>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</si>
  <si>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</si>
  <si>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</si>
  <si>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</si>
  <si>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</si>
  <si>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</si>
  <si>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</si>
  <si>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</si>
  <si>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</si>
  <si>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</si>
  <si>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</si>
  <si>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</si>
  <si>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</si>
  <si>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</si>
  <si>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</si>
  <si>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</si>
  <si>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</si>
  <si>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</si>
  <si>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</si>
  <si>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</si>
  <si>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</si>
  <si>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</si>
  <si>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</si>
  <si>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</si>
  <si>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</si>
  <si>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</si>
  <si>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</si>
  <si>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</si>
  <si>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</si>
  <si>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</si>
  <si>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</si>
  <si>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</si>
  <si>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</si>
  <si>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</si>
  <si>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</si>
  <si>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</si>
  <si>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</si>
  <si>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</si>
  <si>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</si>
  <si>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</si>
  <si>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</si>
  <si>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</si>
  <si>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</si>
  <si>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</si>
  <si>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</si>
  <si>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</si>
  <si>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</si>
  <si>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</si>
  <si>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</si>
  <si>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</si>
  <si>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</si>
  <si>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</si>
  <si>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</si>
  <si>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</si>
  <si>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</si>
  <si>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</si>
  <si>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</si>
  <si>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</si>
  <si>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</si>
  <si>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</si>
  <si>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</si>
  <si>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</si>
  <si>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</si>
  <si>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</si>
  <si>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</si>
  <si>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</si>
  <si>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</si>
  <si>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</si>
  <si>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</si>
  <si>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</si>
  <si>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</si>
  <si>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</si>
  <si>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</si>
  <si>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</si>
  <si>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</si>
  <si>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</si>
  <si>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</si>
  <si>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</si>
  <si>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</si>
  <si>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</si>
  <si>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</si>
  <si>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</si>
  <si>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</si>
  <si>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</si>
  <si>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</si>
  <si>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</si>
  <si>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</si>
  <si>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</si>
  <si>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</si>
  <si>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</si>
  <si>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</si>
  <si>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</si>
  <si>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</si>
  <si>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</si>
  <si>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</si>
  <si>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</si>
  <si>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</si>
  <si>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</si>
  <si>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</si>
  <si>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</si>
  <si>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</si>
  <si>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</si>
  <si>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</si>
  <si>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</si>
  <si>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</si>
  <si>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</si>
  <si>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</si>
  <si>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</si>
  <si>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</si>
  <si>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</si>
  <si>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</si>
  <si>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</si>
  <si>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</si>
  <si>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</si>
  <si>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</si>
  <si>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</si>
  <si>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</si>
  <si>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</si>
  <si>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</si>
  <si>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</si>
  <si>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</si>
  <si>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</si>
  <si>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</si>
  <si>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</si>
  <si>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</si>
  <si>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</si>
  <si>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</si>
  <si>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</si>
  <si>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</si>
  <si>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</si>
  <si>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</si>
  <si>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</si>
  <si>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</si>
  <si>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</si>
  <si>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</si>
  <si>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</si>
  <si>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</si>
  <si>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</si>
  <si>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</si>
  <si>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</si>
  <si>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</si>
  <si>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</si>
  <si>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</si>
  <si>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</si>
  <si>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</si>
  <si>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</si>
  <si>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</si>
  <si>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</si>
  <si>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</si>
  <si>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</si>
  <si>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</si>
  <si>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</si>
  <si>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</si>
  <si>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</si>
  <si>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</si>
  <si>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</si>
  <si>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</si>
  <si>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</si>
  <si>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</si>
  <si>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</si>
  <si>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</si>
  <si>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</si>
  <si>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</si>
  <si>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</si>
  <si>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</si>
  <si>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</si>
  <si>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</si>
  <si>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</si>
  <si>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</si>
  <si>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</si>
  <si>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</si>
  <si>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</si>
  <si>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</si>
  <si>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</si>
  <si>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</si>
  <si>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</si>
  <si>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</si>
  <si>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</si>
  <si>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</si>
  <si>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</si>
  <si>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</si>
  <si>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</si>
  <si>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</si>
  <si>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</si>
  <si>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</si>
  <si>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</si>
  <si>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</si>
  <si>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</si>
  <si>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</si>
  <si>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</si>
  <si>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</si>
  <si>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</si>
  <si>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</si>
  <si>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</si>
  <si>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</si>
  <si>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</si>
  <si>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</si>
  <si>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</si>
  <si>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</si>
  <si>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</si>
  <si>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</si>
  <si>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</si>
  <si>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</si>
  <si>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</si>
  <si>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</si>
  <si>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</si>
  <si>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</si>
  <si>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</si>
  <si>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</si>
  <si>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</si>
  <si>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</si>
  <si>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</si>
  <si>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</si>
  <si>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</si>
  <si>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</si>
  <si>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</si>
  <si>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</si>
  <si>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</si>
  <si>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</si>
  <si>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</si>
  <si>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</si>
  <si>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</si>
  <si>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</si>
  <si>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</si>
  <si>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</si>
  <si>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</si>
  <si>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</si>
  <si>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</si>
  <si>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</si>
  <si>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</si>
  <si>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</si>
  <si>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</si>
  <si>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</si>
  <si>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</si>
  <si>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</si>
  <si>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</si>
  <si>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</si>
  <si>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</si>
  <si>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</si>
  <si>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</si>
  <si>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</si>
  <si>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</si>
  <si>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</si>
  <si>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</si>
  <si>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</si>
  <si>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</si>
  <si>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</si>
  <si>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</si>
  <si>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</si>
  <si>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</si>
  <si>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</si>
  <si>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</si>
  <si>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</si>
  <si>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</si>
  <si>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</si>
  <si>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</si>
  <si>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</si>
  <si>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</si>
  <si>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</si>
  <si>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</si>
  <si>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</si>
  <si>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</si>
  <si>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</si>
  <si>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</si>
  <si>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</si>
  <si>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</si>
  <si>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</si>
  <si>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</si>
  <si>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</si>
  <si>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</si>
  <si>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</si>
  <si>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</si>
  <si>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</si>
  <si>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</si>
  <si>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</si>
  <si>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</si>
  <si>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</si>
  <si>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</si>
  <si>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</si>
  <si>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</si>
  <si>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</si>
  <si>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</si>
  <si>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</si>
  <si>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</si>
  <si>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</si>
  <si>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</si>
  <si>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</si>
  <si>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</si>
  <si>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</si>
  <si>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</si>
  <si>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</si>
  <si>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</si>
  <si>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</si>
  <si>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</si>
  <si>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</si>
  <si>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</si>
  <si>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</si>
  <si>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</si>
  <si>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</si>
  <si>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</si>
  <si>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</si>
  <si>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</si>
  <si>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</si>
  <si>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</si>
  <si>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</si>
  <si>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</si>
  <si>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</si>
  <si>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</si>
  <si>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</si>
  <si>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</si>
  <si>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</si>
  <si>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</si>
  <si>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</si>
  <si>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</si>
  <si>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</si>
  <si>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</si>
  <si>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</si>
  <si>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</si>
  <si>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</si>
  <si>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</si>
  <si>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</si>
  <si>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</si>
  <si>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</si>
  <si>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</si>
  <si>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</si>
  <si>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</si>
  <si>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</si>
  <si>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</si>
  <si>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</si>
  <si>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</si>
  <si>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</si>
  <si>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</si>
  <si>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</si>
  <si>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</si>
  <si>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</si>
  <si>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</si>
  <si>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</si>
  <si>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</si>
  <si>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</si>
  <si>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</si>
  <si>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</si>
  <si>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</si>
  <si>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</si>
  <si>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</si>
  <si>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</si>
  <si>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</si>
  <si>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</si>
  <si>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</si>
  <si>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</si>
  <si>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</si>
  <si>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</si>
  <si>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</si>
  <si>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</si>
  <si>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</si>
  <si>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</si>
  <si>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</si>
  <si>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</si>
  <si>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</si>
  <si>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</si>
  <si>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</si>
  <si>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</si>
  <si>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</si>
  <si>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</si>
  <si>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</si>
  <si>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</si>
  <si>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</si>
  <si>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</si>
  <si>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</si>
  <si>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</si>
  <si>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</si>
  <si>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</si>
  <si>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</si>
  <si>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</si>
  <si>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</si>
  <si>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</si>
  <si>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</si>
  <si>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</si>
  <si>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</si>
  <si>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</si>
  <si>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</si>
  <si>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</si>
  <si>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</si>
  <si>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</si>
  <si>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</si>
  <si>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</si>
  <si>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</si>
  <si>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</si>
  <si>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</si>
  <si>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</si>
  <si>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</si>
  <si>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</si>
  <si>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</si>
  <si>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</si>
  <si>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</si>
  <si>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</si>
  <si>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</si>
  <si>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</si>
  <si>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</si>
  <si>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</si>
  <si>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</si>
  <si>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</si>
  <si>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</si>
  <si>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</si>
  <si>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</si>
  <si>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</si>
  <si>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</si>
  <si>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</si>
  <si>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</si>
  <si>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</si>
  <si>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</si>
  <si>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</si>
  <si>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</si>
  <si>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</si>
  <si>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</si>
  <si>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</si>
  <si>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</si>
  <si>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</si>
  <si>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</si>
  <si>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</si>
  <si>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</si>
  <si>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</si>
  <si>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</si>
  <si>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</si>
  <si>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</si>
  <si>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</si>
  <si>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</si>
  <si>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</si>
  <si>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</si>
  <si>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</si>
  <si>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</si>
  <si>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</si>
  <si>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</si>
  <si>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</si>
  <si>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</si>
  <si>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</si>
  <si>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</si>
  <si>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</si>
  <si>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</si>
  <si>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</si>
  <si>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</si>
  <si>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</si>
  <si>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</si>
  <si>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</si>
  <si>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</si>
  <si>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</si>
  <si>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</si>
  <si>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</si>
  <si>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</si>
  <si>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</si>
  <si>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</si>
  <si>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</si>
  <si>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</si>
  <si>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</si>
  <si>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</si>
  <si>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</si>
  <si>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</si>
  <si>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</si>
  <si>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</si>
  <si>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</si>
  <si>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</si>
  <si>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</si>
  <si>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</si>
  <si>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</si>
  <si>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</si>
  <si>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</si>
  <si>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</si>
  <si>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</si>
  <si>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</si>
  <si>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</si>
  <si>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</si>
  <si>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</si>
  <si>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</si>
  <si>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</si>
  <si>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</si>
  <si>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</si>
  <si>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</si>
  <si>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</si>
  <si>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</si>
  <si>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</si>
  <si>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</si>
  <si>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</si>
  <si>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</si>
  <si>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</si>
  <si>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</si>
  <si>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</si>
  <si>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</si>
  <si>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</si>
  <si>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</si>
  <si>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</si>
  <si>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</si>
  <si>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</si>
  <si>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</si>
  <si>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</si>
  <si>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</si>
  <si>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</si>
  <si>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</si>
  <si>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</si>
  <si>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</si>
  <si>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</si>
  <si>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</si>
  <si>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</si>
  <si>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</si>
  <si>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</si>
  <si>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</si>
  <si>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</si>
  <si>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</si>
  <si>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</si>
  <si>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</si>
  <si>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</si>
  <si>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</si>
  <si>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</si>
  <si>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</si>
  <si>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</si>
  <si>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</si>
  <si>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</si>
  <si>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</si>
  <si>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</si>
  <si>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</si>
  <si>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</si>
  <si>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</si>
  <si>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</si>
  <si>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</si>
  <si>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</si>
  <si>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</si>
  <si>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</si>
  <si>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</si>
  <si>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</si>
  <si>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</si>
  <si>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</si>
  <si>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</si>
  <si>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</si>
  <si>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</si>
  <si>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</si>
  <si>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</si>
  <si>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</si>
  <si>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</si>
  <si>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</si>
  <si>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</si>
  <si>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</si>
  <si>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</si>
  <si>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</si>
  <si>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</si>
  <si>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</si>
  <si>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</si>
  <si>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</si>
  <si>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</si>
  <si>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</si>
  <si>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</si>
  <si>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</si>
  <si>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</si>
  <si>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</si>
  <si>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</si>
  <si>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</si>
  <si>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</si>
  <si>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</si>
  <si>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</si>
  <si>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</si>
  <si>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</si>
  <si>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</si>
  <si>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</si>
  <si>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</si>
  <si>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</si>
  <si>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</si>
  <si>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</si>
  <si>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</si>
  <si>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</si>
  <si>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</si>
  <si>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</si>
  <si>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</si>
  <si>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</si>
  <si>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</si>
  <si>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</si>
  <si>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</si>
  <si>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</si>
  <si>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</si>
  <si>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</si>
  <si>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</si>
  <si>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</si>
  <si>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</si>
  <si>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</si>
  <si>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</si>
  <si>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</si>
  <si>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</si>
  <si>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</si>
  <si>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</si>
  <si>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</si>
  <si>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</si>
  <si>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</si>
  <si>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</si>
  <si>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</si>
  <si>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</si>
  <si>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</si>
  <si>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</si>
  <si>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</si>
  <si>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</si>
  <si>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</si>
  <si>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</si>
  <si>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</si>
  <si>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</si>
  <si>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</si>
  <si>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</si>
  <si>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</si>
  <si>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</si>
  <si>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</si>
  <si>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</si>
  <si>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</si>
  <si>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</si>
  <si>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</si>
  <si>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</si>
  <si>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</si>
  <si>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</si>
  <si>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</si>
  <si>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</si>
  <si>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</si>
  <si>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</si>
  <si>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</si>
  <si>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</si>
  <si>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</si>
  <si>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</si>
  <si>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</si>
  <si>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</si>
  <si>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</si>
  <si>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</si>
  <si>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</si>
  <si>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</si>
  <si>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</si>
  <si>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</si>
  <si>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</si>
  <si>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</si>
  <si>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</si>
  <si>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</si>
  <si>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</si>
  <si>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</si>
  <si>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</si>
  <si>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</si>
  <si>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</si>
  <si>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</si>
  <si>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</si>
  <si>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</si>
  <si>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</si>
  <si>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</si>
  <si>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</si>
  <si>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</si>
  <si>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</si>
  <si>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</si>
  <si>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</si>
  <si>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</si>
  <si>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</si>
  <si>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</si>
  <si>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</si>
  <si>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</si>
  <si>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</si>
  <si>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</si>
  <si>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</si>
  <si>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</si>
  <si>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</si>
  <si>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</si>
  <si>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</si>
  <si>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</si>
  <si>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</si>
  <si>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</si>
  <si>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</si>
  <si>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</si>
  <si>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</si>
  <si>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</si>
  <si>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</si>
  <si>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</si>
  <si>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</si>
  <si>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</si>
  <si>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</si>
  <si>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</si>
  <si>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</si>
  <si>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</si>
  <si>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</si>
  <si>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</si>
  <si>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</si>
  <si>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</si>
  <si>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</si>
  <si>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</si>
  <si>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</si>
  <si>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</si>
  <si>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</si>
  <si>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</si>
  <si>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</si>
  <si>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</si>
  <si>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</si>
  <si>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</si>
  <si>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</si>
  <si>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</si>
  <si>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</si>
  <si>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</si>
  <si>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</si>
  <si>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</si>
  <si>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</si>
  <si>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</si>
  <si>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</si>
  <si>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</si>
  <si>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</si>
  <si>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</si>
  <si>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</si>
  <si>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</si>
  <si>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</si>
  <si>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</si>
  <si>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</si>
  <si>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</si>
  <si>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</si>
  <si>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</si>
  <si>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</si>
  <si>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</si>
  <si>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</si>
  <si>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</si>
  <si>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</si>
  <si>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</si>
  <si>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</si>
  <si>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</si>
  <si>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</si>
  <si>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</si>
  <si>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</si>
  <si>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</si>
  <si>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</si>
  <si>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</si>
  <si>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</si>
  <si>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</si>
  <si>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</si>
  <si>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</si>
  <si>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</si>
  <si>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</si>
  <si>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</si>
  <si>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</si>
  <si>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</si>
  <si>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</si>
  <si>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</si>
  <si>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</si>
  <si>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</si>
  <si>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</si>
  <si>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</si>
  <si>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</si>
  <si>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</si>
  <si>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</si>
  <si>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</si>
  <si>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</si>
  <si>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</si>
  <si>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</si>
  <si>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</si>
  <si>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</si>
  <si>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</si>
  <si>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</si>
  <si>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</si>
  <si>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</si>
  <si>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</si>
  <si>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</si>
  <si>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</si>
  <si>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</si>
  <si>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</si>
  <si>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</si>
  <si>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</si>
  <si>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</si>
  <si>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</si>
  <si>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</si>
  <si>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</si>
  <si>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</si>
  <si>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</si>
  <si>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</si>
  <si>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</si>
  <si>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</si>
  <si>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</si>
  <si>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</si>
  <si>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</si>
  <si>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</si>
  <si>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</si>
  <si>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</si>
  <si>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</si>
  <si>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</si>
  <si>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</si>
  <si>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</si>
  <si>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</si>
  <si>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</si>
  <si>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</si>
  <si>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</si>
  <si>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</si>
  <si>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</si>
  <si>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</si>
  <si>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</si>
  <si>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</si>
  <si>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</si>
  <si>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</si>
  <si>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</si>
  <si>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</si>
  <si>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</si>
  <si>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</si>
  <si>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</si>
  <si>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</si>
  <si>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</si>
  <si>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</si>
  <si>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</si>
  <si>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</si>
  <si>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</si>
  <si>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</si>
  <si>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</si>
  <si>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</si>
  <si>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</si>
  <si>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</si>
  <si>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</si>
  <si>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</si>
  <si>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</si>
  <si>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</si>
  <si>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</si>
  <si>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</si>
  <si>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</si>
  <si>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</si>
  <si>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</si>
  <si>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</si>
  <si>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</si>
  <si>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</si>
  <si>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</si>
  <si>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</si>
  <si>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</si>
  <si>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</si>
  <si>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</si>
  <si>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</si>
  <si>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</si>
  <si>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</si>
  <si>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</si>
  <si>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</si>
  <si>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</si>
  <si>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</si>
  <si>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</si>
  <si>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</si>
  <si>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</si>
  <si>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</si>
  <si>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</si>
  <si>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</si>
  <si>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</si>
  <si>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</si>
  <si>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</si>
  <si>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</si>
  <si>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</si>
  <si>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</si>
  <si>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</si>
  <si>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</si>
  <si>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</si>
  <si>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</si>
  <si>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</si>
  <si>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</si>
  <si>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</si>
  <si>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</si>
  <si>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</si>
  <si>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</si>
  <si>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</si>
  <si>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</si>
  <si>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</si>
  <si>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</si>
  <si>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</si>
  <si>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</si>
  <si>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</si>
  <si>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</si>
  <si>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</si>
  <si>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</si>
  <si>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</si>
  <si>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</si>
  <si>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</si>
  <si>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</si>
  <si>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</si>
  <si>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</si>
  <si>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</si>
  <si>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</si>
  <si>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</si>
  <si>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</si>
  <si>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</si>
  <si>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</si>
  <si>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</si>
  <si>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</si>
  <si>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</si>
  <si>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</si>
  <si>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</si>
  <si>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</si>
  <si>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</si>
  <si>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</si>
  <si>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</si>
  <si>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</si>
  <si>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</si>
  <si>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</si>
  <si>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</si>
  <si>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</si>
  <si>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</si>
  <si>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</si>
  <si>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</si>
  <si>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</si>
  <si>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</si>
  <si>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</si>
  <si>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</si>
  <si>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</si>
  <si>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</si>
  <si>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</si>
  <si>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</si>
  <si>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</si>
  <si>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</si>
  <si>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</si>
  <si>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</si>
  <si>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</si>
  <si>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</si>
  <si>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</si>
  <si>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</si>
  <si>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</si>
  <si>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</si>
  <si>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</si>
  <si>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</si>
  <si>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</si>
  <si>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</si>
  <si>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</si>
  <si>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</si>
  <si>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</si>
  <si>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</si>
  <si>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</si>
  <si>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</si>
  <si>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</si>
  <si>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</si>
  <si>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</si>
  <si>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</si>
  <si>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</si>
  <si>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</si>
  <si>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</si>
  <si>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</si>
  <si>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</si>
  <si>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</si>
  <si>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</si>
  <si>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</si>
  <si>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</si>
  <si>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</si>
  <si>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</si>
  <si>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</si>
  <si>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</si>
  <si>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</si>
  <si>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</si>
  <si>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</si>
  <si>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</si>
  <si>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</si>
  <si>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</si>
  <si>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</si>
  <si>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</si>
  <si>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</si>
  <si>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</si>
  <si>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</si>
  <si>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</si>
  <si>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</si>
  <si>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</si>
  <si>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</si>
  <si>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</si>
  <si>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</si>
  <si>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</si>
  <si>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</si>
  <si>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</si>
  <si>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</si>
  <si>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</si>
  <si>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</si>
  <si>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</si>
  <si>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</si>
  <si>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</si>
  <si>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</si>
  <si>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</si>
  <si>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</si>
  <si>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</si>
  <si>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</si>
  <si>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</si>
  <si>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</si>
  <si>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</si>
  <si>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</si>
  <si>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</si>
  <si>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</si>
  <si>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</si>
  <si>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</si>
  <si>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</si>
  <si>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</si>
  <si>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</si>
  <si>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</si>
  <si>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</si>
  <si>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</si>
  <si>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</si>
  <si>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</si>
  <si>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</si>
  <si>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</si>
  <si>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</si>
  <si>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</si>
  <si>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</si>
  <si>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</si>
  <si>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</si>
  <si>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</si>
  <si>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</si>
  <si>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</si>
  <si>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</si>
  <si>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</si>
  <si>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</si>
  <si>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</si>
  <si>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</si>
  <si>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</si>
  <si>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</si>
  <si>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</si>
  <si>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</si>
  <si>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</si>
  <si>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</si>
  <si>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</si>
  <si>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</si>
  <si>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</si>
  <si>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</si>
  <si>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</si>
  <si>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</si>
  <si>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</si>
  <si>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</si>
  <si>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</si>
  <si>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</si>
  <si>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</si>
  <si>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</si>
  <si>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</si>
  <si>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</si>
  <si>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</si>
  <si>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</si>
  <si>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</si>
  <si>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</si>
  <si>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</si>
  <si>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</si>
  <si>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</si>
  <si>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</si>
  <si>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</si>
  <si>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</si>
  <si>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</si>
  <si>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</si>
  <si>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</si>
  <si>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</si>
  <si>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</si>
  <si>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</si>
  <si>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</si>
  <si>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</si>
  <si>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</si>
  <si>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</si>
  <si>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</si>
  <si>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</si>
  <si>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</si>
  <si>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</si>
  <si>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</si>
  <si>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</si>
  <si>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</si>
  <si>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</si>
  <si>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</si>
  <si>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</si>
  <si>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</si>
  <si>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</si>
  <si>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</si>
  <si>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</si>
  <si>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</si>
  <si>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</si>
  <si>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</si>
  <si>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</si>
  <si>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</si>
  <si>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</si>
  <si>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</si>
  <si>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</si>
  <si>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</si>
  <si>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</si>
  <si>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</si>
  <si>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</si>
  <si>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</si>
  <si>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</si>
  <si>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</si>
  <si>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</si>
  <si>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</si>
  <si>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</si>
  <si>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</si>
  <si>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</si>
  <si>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</si>
  <si>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</si>
  <si>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</si>
  <si>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</si>
  <si>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</si>
  <si>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</si>
  <si>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</si>
  <si>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</si>
  <si>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</si>
  <si>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</si>
  <si>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</si>
  <si>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</si>
  <si>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</si>
  <si>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</si>
  <si>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</si>
  <si>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</si>
  <si>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</si>
  <si>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</si>
  <si>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</si>
  <si>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</si>
  <si>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</si>
  <si>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</si>
  <si>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</si>
  <si>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</si>
  <si>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</si>
  <si>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</si>
  <si>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</si>
  <si>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</si>
  <si>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</si>
  <si>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</si>
  <si>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</si>
  <si>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</si>
  <si>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</si>
  <si>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</si>
  <si>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</si>
  <si>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</si>
  <si>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</si>
  <si>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</si>
  <si>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</si>
  <si>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</si>
  <si>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</si>
  <si>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</si>
  <si>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</si>
  <si>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</si>
  <si>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</si>
  <si>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</si>
  <si>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</si>
  <si>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</si>
  <si>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</si>
  <si>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</si>
  <si>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</si>
  <si>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</si>
  <si>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</si>
  <si>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</si>
  <si>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</si>
  <si>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</si>
  <si>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</si>
  <si>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</si>
  <si>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</si>
  <si>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</si>
  <si>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</si>
  <si>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</si>
  <si>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</si>
  <si>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</si>
  <si>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</si>
  <si>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</si>
  <si>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</si>
  <si>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</si>
  <si>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</si>
  <si>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</si>
  <si>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</si>
  <si>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</si>
  <si>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</si>
  <si>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</si>
  <si>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</si>
  <si>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</si>
  <si>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</si>
  <si>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</si>
  <si>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</si>
  <si>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</si>
  <si>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</si>
  <si>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</si>
  <si>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</si>
  <si>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</si>
  <si>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</si>
  <si>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</si>
  <si>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</si>
  <si>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</si>
  <si>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</si>
  <si>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</si>
  <si>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</si>
  <si>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</si>
  <si>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</si>
  <si>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</si>
  <si>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</si>
  <si>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</si>
  <si>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</si>
  <si>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</si>
  <si>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</si>
  <si>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</si>
  <si>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</si>
  <si>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</si>
  <si>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</si>
  <si>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</si>
  <si>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</si>
  <si>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</si>
  <si>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</si>
  <si>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</si>
  <si>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</si>
  <si>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</si>
  <si>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</si>
  <si>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</si>
  <si>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</si>
  <si>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</si>
  <si>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</si>
  <si>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</si>
  <si>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</si>
  <si>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</si>
  <si>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</si>
  <si>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</si>
  <si>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</si>
  <si>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</si>
  <si>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</si>
  <si>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</si>
  <si>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</si>
  <si>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</si>
  <si>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</si>
  <si>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</si>
  <si>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</si>
  <si>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</si>
  <si>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</si>
  <si>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</si>
  <si>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</si>
  <si>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</si>
  <si>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</si>
  <si>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</si>
  <si>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</si>
  <si>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</si>
  <si>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</si>
  <si>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</si>
  <si>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</si>
  <si>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</si>
  <si>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</si>
  <si>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</si>
  <si>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</si>
  <si>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</si>
  <si>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</si>
  <si>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</si>
  <si>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</si>
  <si>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</si>
  <si>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</si>
  <si>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</si>
  <si>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</si>
  <si>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</si>
  <si>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</si>
  <si>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</si>
  <si>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</si>
  <si>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</si>
  <si>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</si>
  <si>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</si>
  <si>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</si>
  <si>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</si>
  <si>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</si>
  <si>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</si>
  <si>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</si>
  <si>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</si>
  <si>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</si>
  <si>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</si>
  <si>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</si>
  <si>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</si>
  <si>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</si>
  <si>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</si>
  <si>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</si>
  <si>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</si>
  <si>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</si>
  <si>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</si>
  <si>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</si>
  <si>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</si>
  <si>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</si>
  <si>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</si>
  <si>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</si>
  <si>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</si>
  <si>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</si>
  <si>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</si>
  <si>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</si>
  <si>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</si>
  <si>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</si>
  <si>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</si>
  <si>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</si>
  <si>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</si>
  <si>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</si>
  <si>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</si>
  <si>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</si>
  <si>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</si>
  <si>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</si>
  <si>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</si>
  <si>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</si>
  <si>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</si>
  <si>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</si>
  <si>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</si>
  <si>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</si>
  <si>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</si>
  <si>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</si>
  <si>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</si>
  <si>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</si>
  <si>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</si>
  <si>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</si>
  <si>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</si>
  <si>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</si>
  <si>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</si>
  <si>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</si>
  <si>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</si>
  <si>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</si>
  <si>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</si>
  <si>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</si>
  <si>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</si>
  <si>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</si>
  <si>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</si>
  <si>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</si>
  <si>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</si>
  <si>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</si>
  <si>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</si>
  <si>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</si>
  <si>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</si>
  <si>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</si>
  <si>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</si>
  <si>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</si>
  <si>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</si>
  <si>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</si>
  <si>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</si>
  <si>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</si>
  <si>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</si>
  <si>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</si>
  <si>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</si>
  <si>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</si>
  <si>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</si>
  <si>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</si>
  <si>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</si>
  <si>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</si>
  <si>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</si>
  <si>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</si>
  <si>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</si>
  <si>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</si>
  <si>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</si>
  <si>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</si>
  <si>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</si>
  <si>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</si>
  <si>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</si>
  <si>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</si>
  <si>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</si>
  <si>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</si>
  <si>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</si>
  <si>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</si>
  <si>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</si>
  <si>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</si>
  <si>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</si>
  <si>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</si>
  <si>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</si>
  <si>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</si>
  <si>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</si>
  <si>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</si>
  <si>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</si>
  <si>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</si>
  <si>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</si>
  <si>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</si>
  <si>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</si>
  <si>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</si>
  <si>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</si>
  <si>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</si>
  <si>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</si>
  <si>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</si>
  <si>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</si>
  <si>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</si>
  <si>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</si>
  <si>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</si>
  <si>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</si>
  <si>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</si>
  <si>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</si>
  <si>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</si>
  <si>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</si>
  <si>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</si>
  <si>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</si>
  <si>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</si>
  <si>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</si>
  <si>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</si>
  <si>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</si>
  <si>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</si>
  <si>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</si>
  <si>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</si>
  <si>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</si>
  <si>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</si>
  <si>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</si>
  <si>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</si>
  <si>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</si>
  <si>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</si>
  <si>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</si>
  <si>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</si>
  <si>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</si>
  <si>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</si>
  <si>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</si>
  <si>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</si>
  <si>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</si>
  <si>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</si>
  <si>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</si>
  <si>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</si>
  <si>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</si>
  <si>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</si>
  <si>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</si>
  <si>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</si>
  <si>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</si>
  <si>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</si>
  <si>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</si>
  <si>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</si>
  <si>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</si>
  <si>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</si>
  <si>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</si>
  <si>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</si>
  <si>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</si>
  <si>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</si>
  <si>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</si>
  <si>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</si>
  <si>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</si>
  <si>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</si>
  <si>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</si>
  <si>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</si>
  <si>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</si>
  <si>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</si>
  <si>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</si>
  <si>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</si>
  <si>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</si>
  <si>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</si>
  <si>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</si>
  <si>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</si>
  <si>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</si>
  <si>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</si>
  <si>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</si>
  <si>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</si>
  <si>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</si>
  <si>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</si>
  <si>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</si>
  <si>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</si>
  <si>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</si>
  <si>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</si>
  <si>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</si>
  <si>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</si>
  <si>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</si>
  <si>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</si>
  <si>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</si>
  <si>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</si>
  <si>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</si>
  <si>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</si>
  <si>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</si>
  <si>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</si>
  <si>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</si>
  <si>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</si>
  <si>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</si>
  <si>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</si>
  <si>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</si>
  <si>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</si>
  <si>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</si>
  <si>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</si>
  <si>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</si>
  <si>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</si>
  <si>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</si>
  <si>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</si>
  <si>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</si>
  <si>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</si>
  <si>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</si>
  <si>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</si>
  <si>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</si>
  <si>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</si>
  <si>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</si>
  <si>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</si>
  <si>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</si>
  <si>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</si>
  <si>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</si>
  <si>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</si>
  <si>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</si>
  <si>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</si>
  <si>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</si>
  <si>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</si>
  <si>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</si>
  <si>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</si>
  <si>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</si>
  <si>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</si>
  <si>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</si>
  <si>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</si>
  <si>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</si>
  <si>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</si>
  <si>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</si>
  <si>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</si>
  <si>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</si>
  <si>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</si>
  <si>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</si>
  <si>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</si>
  <si>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</si>
  <si>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</si>
  <si>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</si>
  <si>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</si>
  <si>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</si>
  <si>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</si>
  <si>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</si>
  <si>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</si>
  <si>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</si>
  <si>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</si>
  <si>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</si>
  <si>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</si>
  <si>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</si>
  <si>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</si>
  <si>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</si>
  <si>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</si>
  <si>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</si>
  <si>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</si>
  <si>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</si>
  <si>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</si>
  <si>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</si>
  <si>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</si>
  <si>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</si>
  <si>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</si>
  <si>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</si>
  <si>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</si>
  <si>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</si>
  <si>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</si>
  <si>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</si>
  <si>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</si>
  <si>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</si>
  <si>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</si>
  <si>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</si>
  <si>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</si>
  <si>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</si>
  <si>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</si>
  <si>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</si>
  <si>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</si>
  <si>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</si>
  <si>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</si>
  <si>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</si>
  <si>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</si>
  <si>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</si>
  <si>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</si>
  <si>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</si>
  <si>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</si>
  <si>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</si>
  <si>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</si>
  <si>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</si>
  <si>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</si>
  <si>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</si>
  <si>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</si>
  <si>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</si>
  <si>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</si>
  <si>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</si>
  <si>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</si>
  <si>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</si>
  <si>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</si>
  <si>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</si>
  <si>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</si>
  <si>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</si>
  <si>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</si>
  <si>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</si>
  <si>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</si>
  <si>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</si>
  <si>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</si>
  <si>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</si>
  <si>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</si>
  <si>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</si>
  <si>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</si>
  <si>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</si>
  <si>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</si>
  <si>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</si>
  <si>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</si>
  <si>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</si>
  <si>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</si>
  <si>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</si>
  <si>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</si>
  <si>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</si>
  <si>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</si>
  <si>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</si>
  <si>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</si>
  <si>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</si>
  <si>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</si>
  <si>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</si>
  <si>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</si>
  <si>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</si>
  <si>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</si>
  <si>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</si>
  <si>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</si>
  <si>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</si>
  <si>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</si>
  <si>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</si>
  <si>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</si>
  <si>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</si>
  <si>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</si>
  <si>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</si>
  <si>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</si>
  <si>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</si>
  <si>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</si>
  <si>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</si>
  <si>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</si>
  <si>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</si>
  <si>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</si>
  <si>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</si>
  <si>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</si>
  <si>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</si>
  <si>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</si>
  <si>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</si>
  <si>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</si>
  <si>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</si>
  <si>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</si>
  <si>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</si>
  <si>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</si>
  <si>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</si>
  <si>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</si>
  <si>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</si>
  <si>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</si>
  <si>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</si>
  <si>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</si>
  <si>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</si>
  <si>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</si>
  <si>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</si>
  <si>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</si>
  <si>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</si>
  <si>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</si>
  <si>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</si>
  <si>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</si>
  <si>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</si>
  <si>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</si>
  <si>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</si>
  <si>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</si>
  <si>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</si>
  <si>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</si>
  <si>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</si>
  <si>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</si>
  <si>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</si>
  <si>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</si>
  <si>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</si>
  <si>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</si>
  <si>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</si>
  <si>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</si>
  <si>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</si>
  <si>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</si>
  <si>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</si>
  <si>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</si>
  <si>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</si>
  <si>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</si>
  <si>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</si>
  <si>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</si>
  <si>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</si>
  <si>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</si>
  <si>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</si>
  <si>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</si>
  <si>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</si>
  <si>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</si>
  <si>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</si>
  <si>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</si>
  <si>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</si>
  <si>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</si>
  <si>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</si>
  <si>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</si>
  <si>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</si>
  <si>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</si>
  <si>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</si>
  <si>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</si>
  <si>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</si>
  <si>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</si>
  <si>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</si>
  <si>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</si>
  <si>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</si>
  <si>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</si>
  <si>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</si>
  <si>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</si>
  <si>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</si>
  <si>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</si>
  <si>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</si>
  <si>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</si>
  <si>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</si>
  <si>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</si>
  <si>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</si>
  <si>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</si>
  <si>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</si>
  <si>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</si>
  <si>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</si>
  <si>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</si>
  <si>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</si>
  <si>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</si>
  <si>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</si>
  <si>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</si>
  <si>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</si>
  <si>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</si>
  <si>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</si>
  <si>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</si>
  <si>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</si>
  <si>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</si>
  <si>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</si>
  <si>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</si>
  <si>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</si>
  <si>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</si>
  <si>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</si>
  <si>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</si>
  <si>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</si>
  <si>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</si>
  <si>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</si>
  <si>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</si>
  <si>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</si>
  <si>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</si>
  <si>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</si>
  <si>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</si>
  <si>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</si>
  <si>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</si>
  <si>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</si>
  <si>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</si>
  <si>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</si>
  <si>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</si>
  <si>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</si>
  <si>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</si>
  <si>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</si>
  <si>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</si>
  <si>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</si>
  <si>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</si>
  <si>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</si>
  <si>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</si>
  <si>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</si>
  <si>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</si>
  <si>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</si>
  <si>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</si>
  <si>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</si>
  <si>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</si>
  <si>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</si>
  <si>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</si>
  <si>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</si>
  <si>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</si>
  <si>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</si>
  <si>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</si>
  <si>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</si>
  <si>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</si>
  <si>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</si>
  <si>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</si>
  <si>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</si>
  <si>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</si>
  <si>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</si>
  <si>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</si>
  <si>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</si>
  <si>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</si>
  <si>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</si>
  <si>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</si>
  <si>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</si>
  <si>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</si>
  <si>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</si>
  <si>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</si>
  <si>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</si>
  <si>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</si>
  <si>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</si>
  <si>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</si>
  <si>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</si>
  <si>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</si>
  <si>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</si>
  <si>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</si>
  <si>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</si>
  <si>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</si>
  <si>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</si>
  <si>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</si>
  <si>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</si>
  <si>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</si>
  <si>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</si>
  <si>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</si>
  <si>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</si>
  <si>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</si>
  <si>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</si>
  <si>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</si>
  <si>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</si>
  <si>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</si>
  <si>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</si>
  <si>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</si>
  <si>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</si>
  <si>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</si>
  <si>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</si>
  <si>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</si>
  <si>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</si>
  <si>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</si>
  <si>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</si>
  <si>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</si>
  <si>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</si>
  <si>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</si>
  <si>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</si>
  <si>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</si>
  <si>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</si>
  <si>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</si>
  <si>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</si>
  <si>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</si>
  <si>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</si>
  <si>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</si>
  <si>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</si>
  <si>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</si>
  <si>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</si>
  <si>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</si>
  <si>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</si>
  <si>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</si>
  <si>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</si>
  <si>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</si>
  <si>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</si>
  <si>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</si>
  <si>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</si>
  <si>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</si>
  <si>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</si>
  <si>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</si>
  <si>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</si>
  <si>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</si>
  <si>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</si>
  <si>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</si>
  <si>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</si>
  <si>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</si>
  <si>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</si>
  <si>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</si>
  <si>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</si>
  <si>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</si>
  <si>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</si>
  <si>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</si>
  <si>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</si>
  <si>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</si>
  <si>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</si>
  <si>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</si>
  <si>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</si>
  <si>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</si>
  <si>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</si>
  <si>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</si>
  <si>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</si>
  <si>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</si>
  <si>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</si>
  <si>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</si>
  <si>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</si>
  <si>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</si>
  <si>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</si>
  <si>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</si>
  <si>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</si>
  <si>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</si>
  <si>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</si>
  <si>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</si>
  <si>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</si>
  <si>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</si>
  <si>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</si>
  <si>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</si>
  <si>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</si>
  <si>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</si>
  <si>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</si>
  <si>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</si>
  <si>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</si>
  <si>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</si>
  <si>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</si>
  <si>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</si>
  <si>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</si>
  <si>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</si>
  <si>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</si>
  <si>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</si>
  <si>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</si>
  <si>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</si>
  <si>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</si>
  <si>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</si>
  <si>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</si>
  <si>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</si>
  <si>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</si>
  <si>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</si>
  <si>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</si>
  <si>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</si>
  <si>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</si>
  <si>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</si>
  <si>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</si>
  <si>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</si>
  <si>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</si>
  <si>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</si>
  <si>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</si>
  <si>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</si>
  <si>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</si>
  <si>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</si>
  <si>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</si>
  <si>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</si>
  <si>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</si>
  <si>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</si>
  <si>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</si>
  <si>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</si>
  <si>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</si>
  <si>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</si>
  <si>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</si>
  <si>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</si>
  <si>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</si>
  <si>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</si>
  <si>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</si>
  <si>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</si>
  <si>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</si>
  <si>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</si>
  <si>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</si>
  <si>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</si>
  <si>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</si>
  <si>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</si>
  <si>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</si>
  <si>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</si>
  <si>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</si>
  <si>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</si>
  <si>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</si>
  <si>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</si>
  <si>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</si>
  <si>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</si>
  <si>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</si>
  <si>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</si>
  <si>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</si>
  <si>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</si>
  <si>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</si>
  <si>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</si>
  <si>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</si>
  <si>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</si>
  <si>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</si>
  <si>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</si>
  <si>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</si>
  <si>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</si>
  <si>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</si>
  <si>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</si>
  <si>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</si>
  <si>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</si>
  <si>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</si>
  <si>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</si>
  <si>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</si>
  <si>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</si>
  <si>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</si>
  <si>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</si>
  <si>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</si>
  <si>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</si>
  <si>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</si>
  <si>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</si>
  <si>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</si>
  <si>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</si>
  <si>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</si>
  <si>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</si>
  <si>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</si>
  <si>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</si>
  <si>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</si>
  <si>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</si>
  <si>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</si>
  <si>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</si>
  <si>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</si>
  <si>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</si>
  <si>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</si>
  <si>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</si>
  <si>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</si>
  <si>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</si>
  <si>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</si>
  <si>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</si>
  <si>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</si>
  <si>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</si>
  <si>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</si>
  <si>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</si>
  <si>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</si>
  <si>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</si>
  <si>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</si>
  <si>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</si>
  <si>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</si>
  <si>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</si>
  <si>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</si>
  <si>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</si>
  <si>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</si>
  <si>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</si>
  <si>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</si>
  <si>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</si>
  <si>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</si>
  <si>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</si>
  <si>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</si>
  <si>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</si>
  <si>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</si>
  <si>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</si>
  <si>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</si>
  <si>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</si>
  <si>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</si>
  <si>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</si>
  <si>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</si>
  <si>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</si>
  <si>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</si>
  <si>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</si>
  <si>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</si>
  <si>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</si>
  <si>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</si>
  <si>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</si>
  <si>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</si>
  <si>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</si>
  <si>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</si>
  <si>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</si>
  <si>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</si>
  <si>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</si>
  <si>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</si>
  <si>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</si>
  <si>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</si>
  <si>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</si>
  <si>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</si>
  <si>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</si>
  <si>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</si>
  <si>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</si>
  <si>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</si>
  <si>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</si>
  <si>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</si>
  <si>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</si>
  <si>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</si>
  <si>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</si>
  <si>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</si>
  <si>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</si>
  <si>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</si>
  <si>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</si>
  <si>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</si>
  <si>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</si>
  <si>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</si>
  <si>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</si>
  <si>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</si>
  <si>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</si>
  <si>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</si>
  <si>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</si>
  <si>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</si>
  <si>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</si>
  <si>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</si>
  <si>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</si>
  <si>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</si>
  <si>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</si>
  <si>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</si>
  <si>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</si>
  <si>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</si>
  <si>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</si>
  <si>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</si>
  <si>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</si>
  <si>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</si>
  <si>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</si>
  <si>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</si>
  <si>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</si>
  <si>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</si>
  <si>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</si>
  <si>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</si>
  <si>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</si>
  <si>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</si>
  <si>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</si>
  <si>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</si>
  <si>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</si>
  <si>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</si>
  <si>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</si>
  <si>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</si>
  <si>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</si>
  <si>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</si>
  <si>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</si>
  <si>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</si>
  <si>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</si>
  <si>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</si>
  <si>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</si>
  <si>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</si>
  <si>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</si>
  <si>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</si>
  <si>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</si>
  <si>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</si>
  <si>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</si>
  <si>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</si>
  <si>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</si>
  <si>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</si>
  <si>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</si>
  <si>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</si>
  <si>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</si>
  <si>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</si>
  <si>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</si>
  <si>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</si>
  <si>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</si>
  <si>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</si>
  <si>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</si>
  <si>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</si>
  <si>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</si>
  <si>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</si>
  <si>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</si>
  <si>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</si>
  <si>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</si>
  <si>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</si>
  <si>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</si>
  <si>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</si>
  <si>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</si>
  <si>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</si>
  <si>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</si>
  <si>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</si>
  <si>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</si>
  <si>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</si>
  <si>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</si>
  <si>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</si>
  <si>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</si>
  <si>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</si>
  <si>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</si>
  <si>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</si>
  <si>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</si>
  <si>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</si>
  <si>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</si>
  <si>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</si>
  <si>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</si>
  <si>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</si>
  <si>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</si>
  <si>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</si>
  <si>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</si>
  <si>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</si>
  <si>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</si>
  <si>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</si>
  <si>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</si>
  <si>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</si>
  <si>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</si>
  <si>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</si>
  <si>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</si>
  <si>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</si>
  <si>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</si>
  <si>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</si>
  <si>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</si>
  <si>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</si>
  <si>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</si>
  <si>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</si>
  <si>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</si>
  <si>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</si>
  <si>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</si>
  <si>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</si>
  <si>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</si>
  <si>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</si>
  <si>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</si>
  <si>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</si>
  <si>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</si>
  <si>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</si>
  <si>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</si>
  <si>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</si>
  <si>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</si>
  <si>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</si>
  <si>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</si>
  <si>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</si>
  <si>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</si>
  <si>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</si>
  <si>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</si>
  <si>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</si>
  <si>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</si>
  <si>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</si>
  <si>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</si>
  <si>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</si>
  <si>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</si>
  <si>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</si>
  <si>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</si>
  <si>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</si>
  <si>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</si>
  <si>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</si>
  <si>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</si>
  <si>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</si>
  <si>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</si>
  <si>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</si>
  <si>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</si>
  <si>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</si>
  <si>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</si>
  <si>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</si>
  <si>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</si>
  <si>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</si>
  <si>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</si>
  <si>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</si>
  <si>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</si>
  <si>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</si>
  <si>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</si>
  <si>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</si>
  <si>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</si>
  <si>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</si>
  <si>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</si>
  <si>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</si>
  <si>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</si>
  <si>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</si>
  <si>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</si>
  <si>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</si>
  <si>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</si>
  <si>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</si>
  <si>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</si>
  <si>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</si>
  <si>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</si>
  <si>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</si>
  <si>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</si>
  <si>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</si>
  <si>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</si>
  <si>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</si>
  <si>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</si>
  <si>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</si>
  <si>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</si>
  <si>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</si>
  <si>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</si>
  <si>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</si>
  <si>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</si>
  <si>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</si>
  <si>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</si>
  <si>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</si>
  <si>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</si>
  <si>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</si>
  <si>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</si>
  <si>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</si>
  <si>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</si>
  <si>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</si>
  <si>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</si>
  <si>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</si>
  <si>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</si>
  <si>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</si>
  <si>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</si>
  <si>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</si>
  <si>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</si>
  <si>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</si>
  <si>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</si>
  <si>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</si>
  <si>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</si>
  <si>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</si>
  <si>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</si>
  <si>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</si>
  <si>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</si>
  <si>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</si>
  <si>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</si>
  <si>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</si>
  <si>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</si>
  <si>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</si>
  <si>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</si>
  <si>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</si>
  <si>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</si>
  <si>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</si>
  <si>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</si>
  <si>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</si>
  <si>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</si>
  <si>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</si>
  <si>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</si>
  <si>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</si>
  <si>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</si>
  <si>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</si>
  <si>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</si>
  <si>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</si>
  <si>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</si>
  <si>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</si>
  <si>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</si>
  <si>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</si>
  <si>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</si>
  <si>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</si>
  <si>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</si>
  <si>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</si>
  <si>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</si>
  <si>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</si>
  <si>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</si>
  <si>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</si>
  <si>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</si>
  <si>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</si>
  <si>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</si>
  <si>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</si>
  <si>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</si>
  <si>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</si>
  <si>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</si>
  <si>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</si>
  <si>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</si>
  <si>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</si>
  <si>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</si>
  <si>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</si>
  <si>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</si>
  <si>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</si>
  <si>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</si>
  <si>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</si>
  <si>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</si>
  <si>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</si>
  <si>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</si>
  <si>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</si>
  <si>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</si>
  <si>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</si>
  <si>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</si>
  <si>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</si>
  <si>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</si>
  <si>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</si>
  <si>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</si>
  <si>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</si>
  <si>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</si>
  <si>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</si>
  <si>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</si>
  <si>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</si>
  <si>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</si>
  <si>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</si>
  <si>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</si>
  <si>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</si>
  <si>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</si>
  <si>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</si>
  <si>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</si>
  <si>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</si>
  <si>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</si>
  <si>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</si>
  <si>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</si>
  <si>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</si>
  <si>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</si>
  <si>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</si>
  <si>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</si>
  <si>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</si>
  <si>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</si>
  <si>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</si>
  <si>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</si>
  <si>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</si>
  <si>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</si>
  <si>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</si>
  <si>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</si>
  <si>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</si>
  <si>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</si>
  <si>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</si>
  <si>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</si>
  <si>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</si>
  <si>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</si>
  <si>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</si>
  <si>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</si>
  <si>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</si>
  <si>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</si>
  <si>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</si>
  <si>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</si>
  <si>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</si>
  <si>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</si>
  <si>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</si>
  <si>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</si>
  <si>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</si>
  <si>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</si>
  <si>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</si>
  <si>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</si>
  <si>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</si>
  <si>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</si>
  <si>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</si>
  <si>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</si>
  <si>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</si>
  <si>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</si>
  <si>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</si>
  <si>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</si>
  <si>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</si>
  <si>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</si>
  <si>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</si>
  <si>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</si>
  <si>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</si>
  <si>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</si>
  <si>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</si>
  <si>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</si>
  <si>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</si>
  <si>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</si>
  <si>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</si>
  <si>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</si>
  <si>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</si>
  <si>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</si>
  <si>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</si>
  <si>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</si>
  <si>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</si>
  <si>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</si>
  <si>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</si>
  <si>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</si>
  <si>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</si>
  <si>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</si>
  <si>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</si>
  <si>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</si>
  <si>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</si>
  <si>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</si>
  <si>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</si>
  <si>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</si>
  <si>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</si>
  <si>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</si>
  <si>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</si>
  <si>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</si>
  <si>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</si>
  <si>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</si>
  <si>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</si>
  <si>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</si>
  <si>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</si>
  <si>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</si>
  <si>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</si>
  <si>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</si>
  <si>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</si>
  <si>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</si>
  <si>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</si>
  <si>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</si>
  <si>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</si>
  <si>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</si>
  <si>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</si>
  <si>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</si>
  <si>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</si>
  <si>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</si>
  <si>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</si>
  <si>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</si>
  <si>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</si>
  <si>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</si>
  <si>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</si>
  <si>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</si>
  <si>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</si>
  <si>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</si>
  <si>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</si>
  <si>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</si>
  <si>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</si>
  <si>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</si>
  <si>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</si>
  <si>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</si>
  <si>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</si>
  <si>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</si>
  <si>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</si>
  <si>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</si>
  <si>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</si>
  <si>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</si>
  <si>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</si>
  <si>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</si>
  <si>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</si>
  <si>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</si>
  <si>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</si>
  <si>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</si>
  <si>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</si>
  <si>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</si>
  <si>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</si>
  <si>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</si>
  <si>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</si>
  <si>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</si>
  <si>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</si>
  <si>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</si>
  <si>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</si>
  <si>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</si>
  <si>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</si>
  <si>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</si>
  <si>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</si>
  <si>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</si>
  <si>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</si>
  <si>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</si>
  <si>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</si>
  <si>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</si>
  <si>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</si>
  <si>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</si>
  <si>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</si>
  <si>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</si>
  <si>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</si>
  <si>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</si>
  <si>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</si>
  <si>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</si>
  <si>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</si>
  <si>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</si>
  <si>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</si>
  <si>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</si>
  <si>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</si>
  <si>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</si>
  <si>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</si>
  <si>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</si>
  <si>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</si>
  <si>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</si>
  <si>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</si>
  <si>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</si>
  <si>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</si>
  <si>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</si>
  <si>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</si>
  <si>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</si>
  <si>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</si>
  <si>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</si>
  <si>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</si>
  <si>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</si>
  <si>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</si>
  <si>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</si>
  <si>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</si>
  <si>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</si>
  <si>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</si>
  <si>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</si>
  <si>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</si>
  <si>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</si>
  <si>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</si>
  <si>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</si>
  <si>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</si>
  <si>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</si>
  <si>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</si>
  <si>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</si>
  <si>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</si>
  <si>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</si>
  <si>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</si>
  <si>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</si>
  <si>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</si>
  <si>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</si>
  <si>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</si>
  <si>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</si>
  <si>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</si>
  <si>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</si>
  <si>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</si>
  <si>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</si>
  <si>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</si>
  <si>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</si>
  <si>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</si>
  <si>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</si>
  <si>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</si>
  <si>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</si>
  <si>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</si>
  <si>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</si>
  <si>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</si>
  <si>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</si>
  <si>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</si>
  <si>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</si>
  <si>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</si>
  <si>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</si>
  <si>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</si>
  <si>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</si>
  <si>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</si>
  <si>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</si>
  <si>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</si>
  <si>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</si>
  <si>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</si>
  <si>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</si>
  <si>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</si>
  <si>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</si>
  <si>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</si>
  <si>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</si>
  <si>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</si>
  <si>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</si>
  <si>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</si>
  <si>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</si>
  <si>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</si>
  <si>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</si>
  <si>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</si>
  <si>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</si>
  <si>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</si>
  <si>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</si>
  <si>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</si>
  <si>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</si>
  <si>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</si>
  <si>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</si>
  <si>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</si>
  <si>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</si>
  <si>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</si>
  <si>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</si>
  <si>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</si>
  <si>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</si>
  <si>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</si>
  <si>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</si>
  <si>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</si>
  <si>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</si>
  <si>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</si>
  <si>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</si>
  <si>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</si>
  <si>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</si>
  <si>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</si>
  <si>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</si>
  <si>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</si>
  <si>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</si>
  <si>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</si>
  <si>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</si>
  <si>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</si>
  <si>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</si>
  <si>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</si>
  <si>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</si>
  <si>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</si>
  <si>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</si>
  <si>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</si>
  <si>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</si>
  <si>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</si>
  <si>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</si>
  <si>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</si>
  <si>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</si>
  <si>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</si>
  <si>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</si>
  <si>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</si>
  <si>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</si>
  <si>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</si>
  <si>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</si>
  <si>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</si>
  <si>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</si>
  <si>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</si>
  <si>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</si>
  <si>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</si>
  <si>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</si>
  <si>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</si>
  <si>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</si>
  <si>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</si>
  <si>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</si>
  <si>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</si>
  <si>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</si>
  <si>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</si>
  <si>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</si>
  <si>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</si>
  <si>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</si>
  <si>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</si>
  <si>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</si>
  <si>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</si>
  <si>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</si>
  <si>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</si>
  <si>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</si>
  <si>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</si>
  <si>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</si>
  <si>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</si>
  <si>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</si>
  <si>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</si>
  <si>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</si>
  <si>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</si>
  <si>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</si>
  <si>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</si>
  <si>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</si>
  <si>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</si>
  <si>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</si>
  <si>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</si>
  <si>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</si>
  <si>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</si>
  <si>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</si>
  <si>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</si>
  <si>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</si>
  <si>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</si>
  <si>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</si>
  <si>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</si>
  <si>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</si>
  <si>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</si>
  <si>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</si>
  <si>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</si>
  <si>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</si>
  <si>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</si>
  <si>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</si>
  <si>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</si>
  <si>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</si>
  <si>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</si>
  <si>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</si>
  <si>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</si>
  <si>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</si>
  <si>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</si>
  <si>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</si>
  <si>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</si>
  <si>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</si>
  <si>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</si>
  <si>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</si>
  <si>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</si>
  <si>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</si>
  <si>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</si>
  <si>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</si>
  <si>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</si>
  <si>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</si>
  <si>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</si>
  <si>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</si>
  <si>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</si>
  <si>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</si>
  <si>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</si>
  <si>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</si>
  <si>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</si>
  <si>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</si>
  <si>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</si>
  <si>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</si>
  <si>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</si>
  <si>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</si>
  <si>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</si>
  <si>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</si>
  <si>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</si>
  <si>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</si>
  <si>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</si>
  <si>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</si>
  <si>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</si>
  <si>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</si>
  <si>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</si>
  <si>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</si>
  <si>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</si>
  <si>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</si>
  <si>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</si>
  <si>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</si>
  <si>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</si>
  <si>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</si>
  <si>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</si>
  <si>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</si>
  <si>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</si>
  <si>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</si>
  <si>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</si>
  <si>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</si>
  <si>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</si>
  <si>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</si>
  <si>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</si>
  <si>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</si>
  <si>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</si>
  <si>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</si>
  <si>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</si>
  <si>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</si>
  <si>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</si>
  <si>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</si>
  <si>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</si>
  <si>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</si>
  <si>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</si>
  <si>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</si>
  <si>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</si>
  <si>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</si>
  <si>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</si>
  <si>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</si>
  <si>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</si>
  <si>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</si>
  <si>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</si>
  <si>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</si>
  <si>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</si>
  <si>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</si>
  <si>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</si>
  <si>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</si>
  <si>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</si>
  <si>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</si>
  <si>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</si>
  <si>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</si>
  <si>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</si>
  <si>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</si>
  <si>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</si>
  <si>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</si>
  <si>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</si>
  <si>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</si>
  <si>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</si>
  <si>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</si>
  <si>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</si>
  <si>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</si>
  <si>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</si>
  <si>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</si>
  <si>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</si>
  <si>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</si>
  <si>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</si>
  <si>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</si>
  <si>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</si>
  <si>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</si>
  <si>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</si>
  <si>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</si>
  <si>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</si>
  <si>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</si>
  <si>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</si>
  <si>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</si>
  <si>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</si>
  <si>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</si>
  <si>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</si>
  <si>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</si>
  <si>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</si>
  <si>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</si>
  <si>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</si>
  <si>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</si>
  <si>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</si>
  <si>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</si>
  <si>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</si>
  <si>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</si>
  <si>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</si>
  <si>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</si>
  <si>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</si>
  <si>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</si>
  <si>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</si>
  <si>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</si>
  <si>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</si>
  <si>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</si>
  <si>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</si>
  <si>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</si>
  <si>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</si>
  <si>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</si>
  <si>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</si>
  <si>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</si>
  <si>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</si>
  <si>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</si>
  <si>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</si>
  <si>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</si>
  <si>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</si>
  <si>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</si>
  <si>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</si>
  <si>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</si>
  <si>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</si>
  <si>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</si>
  <si>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</si>
  <si>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</si>
  <si>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</si>
  <si>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</si>
  <si>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</si>
  <si>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</si>
  <si>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</si>
  <si>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</si>
  <si>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</si>
  <si>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</si>
  <si>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</si>
  <si>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</si>
  <si>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</si>
  <si>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</si>
  <si>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</si>
  <si>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</si>
  <si>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</si>
  <si>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</si>
  <si>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</si>
  <si>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</si>
  <si>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</si>
  <si>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</si>
  <si>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</si>
  <si>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</si>
  <si>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</si>
  <si>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</si>
  <si>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</si>
  <si>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</si>
  <si>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</si>
  <si>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</si>
  <si>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</si>
  <si>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</si>
  <si>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</si>
  <si>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</si>
  <si>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</si>
  <si>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</si>
  <si>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</si>
  <si>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</si>
  <si>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</si>
  <si>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</si>
  <si>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</si>
  <si>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</si>
  <si>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</si>
  <si>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</si>
  <si>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</si>
  <si>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</si>
  <si>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</si>
  <si>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</si>
  <si>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</si>
  <si>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</si>
  <si>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</si>
  <si>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</si>
  <si>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</si>
  <si>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</si>
  <si>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</si>
  <si>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</si>
  <si>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</si>
  <si>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</si>
  <si>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</si>
  <si>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</si>
  <si>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</si>
  <si>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</si>
  <si>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</si>
  <si>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</si>
  <si>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</si>
  <si>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</si>
  <si>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</si>
  <si>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</si>
  <si>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</si>
  <si>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</si>
  <si>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</si>
  <si>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</si>
  <si>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</si>
  <si>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</si>
  <si>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</si>
  <si>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</si>
  <si>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</si>
  <si>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</si>
  <si>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</si>
  <si>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</si>
  <si>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</si>
  <si>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</si>
  <si>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</si>
  <si>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</si>
  <si>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</si>
  <si>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</si>
  <si>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</si>
  <si>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</si>
  <si>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</si>
  <si>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</si>
  <si>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</si>
  <si>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</si>
  <si>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</si>
  <si>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</si>
  <si>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</si>
  <si>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</si>
  <si>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</si>
  <si>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</si>
  <si>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</si>
  <si>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</si>
  <si>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</si>
  <si>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</si>
  <si>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</si>
  <si>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</si>
  <si>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</si>
  <si>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</si>
  <si>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</si>
  <si>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</si>
  <si>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</si>
  <si>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</si>
  <si>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</si>
  <si>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</si>
  <si>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</si>
  <si>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</si>
  <si>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</si>
  <si>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</si>
  <si>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</si>
  <si>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</si>
  <si>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</si>
  <si>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</si>
  <si>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</si>
  <si>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</si>
  <si>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</si>
  <si>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</si>
  <si>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</si>
  <si>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</si>
  <si>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</si>
  <si>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</si>
  <si>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</si>
  <si>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</si>
  <si>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</si>
  <si>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</si>
  <si>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</si>
  <si>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</si>
  <si>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</si>
  <si>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</si>
  <si>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</si>
  <si>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</si>
  <si>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</si>
  <si>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</si>
  <si>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</si>
  <si>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</si>
  <si>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</si>
  <si>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</si>
  <si>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</si>
  <si>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</si>
  <si>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</si>
  <si>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</si>
  <si>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</si>
  <si>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</si>
  <si>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</si>
  <si>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</si>
  <si>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</si>
  <si>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</si>
  <si>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</si>
  <si>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</si>
  <si>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</si>
  <si>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</si>
  <si>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</si>
  <si>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</si>
  <si>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</si>
  <si>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</si>
  <si>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</si>
  <si>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</si>
  <si>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</si>
  <si>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</si>
  <si>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</si>
  <si>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</si>
  <si>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</si>
  <si>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</si>
  <si>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</si>
  <si>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</si>
  <si>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</si>
  <si>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</si>
  <si>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</si>
  <si>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</si>
  <si>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</si>
  <si>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</si>
  <si>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</si>
  <si>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</si>
  <si>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</si>
  <si>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</si>
  <si>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</si>
  <si>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</si>
  <si>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</si>
  <si>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</si>
  <si>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</si>
  <si>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</si>
  <si>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</si>
  <si>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</si>
  <si>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</si>
  <si>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</si>
  <si>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</si>
  <si>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</si>
  <si>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</si>
  <si>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</si>
  <si>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</si>
  <si>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</si>
  <si>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</si>
  <si>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</si>
  <si>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</si>
  <si>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</si>
  <si>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</si>
  <si>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</si>
  <si>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</si>
  <si>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</si>
  <si>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</si>
  <si>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</si>
  <si>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</si>
  <si>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</si>
  <si>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</si>
  <si>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</si>
  <si>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</si>
  <si>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</si>
  <si>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</si>
  <si>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</si>
  <si>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</si>
  <si>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</si>
  <si>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</si>
  <si>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</si>
  <si>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</si>
  <si>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</si>
  <si>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</si>
  <si>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</si>
  <si>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</si>
  <si>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</si>
  <si>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</si>
  <si>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</si>
  <si>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</si>
  <si>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</si>
  <si>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</si>
  <si>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</si>
  <si>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</si>
  <si>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</si>
  <si>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</si>
  <si>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</si>
  <si>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</si>
  <si>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</si>
  <si>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</si>
  <si>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</si>
  <si>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</si>
  <si>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</si>
  <si>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</si>
  <si>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</si>
  <si>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</si>
  <si>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</si>
  <si>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</si>
  <si>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</si>
  <si>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</si>
  <si>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</si>
  <si>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</si>
  <si>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</si>
  <si>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</si>
  <si>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</si>
  <si>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</si>
  <si>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</si>
  <si>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</si>
  <si>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</si>
  <si>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</si>
  <si>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</si>
  <si>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</si>
  <si>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</si>
  <si>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</si>
  <si>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</si>
  <si>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</si>
  <si>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</si>
  <si>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</si>
  <si>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</si>
  <si>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</si>
  <si>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</si>
  <si>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</si>
  <si>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</si>
  <si>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</si>
  <si>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</si>
  <si>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</si>
  <si>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</si>
  <si>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</si>
  <si>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</si>
  <si>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</si>
  <si>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</si>
  <si>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</si>
  <si>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</si>
  <si>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</si>
  <si>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</si>
  <si>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</si>
  <si>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</si>
  <si>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</si>
  <si>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</si>
  <si>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</si>
  <si>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</si>
  <si>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</si>
  <si>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</si>
  <si>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</si>
  <si>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</si>
  <si>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</si>
  <si>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</si>
  <si>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</si>
  <si>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</si>
  <si>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</si>
  <si>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</si>
  <si>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</si>
  <si>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</si>
  <si>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</si>
  <si>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</si>
  <si>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</si>
  <si>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</si>
  <si>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</si>
  <si>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</si>
  <si>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</si>
  <si>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</si>
  <si>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</si>
  <si>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</si>
  <si>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</si>
  <si>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</si>
  <si>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</si>
  <si>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</si>
  <si>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</si>
  <si>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</si>
  <si>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</si>
  <si>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</si>
  <si>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</si>
  <si>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</si>
  <si>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</si>
  <si>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</si>
  <si>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</si>
  <si>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</si>
  <si>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</si>
  <si>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</si>
  <si>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</si>
  <si>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</si>
  <si>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</si>
  <si>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</si>
  <si>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</si>
  <si>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</si>
  <si>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</si>
  <si>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</si>
  <si>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</si>
  <si>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</si>
  <si>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</si>
  <si>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</si>
  <si>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</si>
  <si>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</si>
  <si>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</si>
  <si>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</si>
  <si>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</si>
  <si>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</si>
  <si>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</si>
  <si>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</si>
  <si>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</si>
  <si>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</si>
  <si>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</si>
  <si>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</si>
  <si>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</si>
  <si>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</si>
  <si>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</si>
  <si>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</si>
  <si>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</si>
  <si>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</si>
  <si>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</si>
  <si>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</si>
  <si>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</si>
  <si>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</si>
  <si>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</si>
  <si>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</si>
  <si>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</si>
  <si>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</si>
  <si>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</si>
  <si>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</si>
  <si>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</si>
  <si>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</si>
  <si>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</si>
  <si>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</si>
  <si>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</si>
  <si>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</si>
  <si>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</si>
  <si>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</si>
  <si>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</si>
  <si>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</si>
  <si>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</si>
  <si>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</si>
  <si>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</si>
  <si>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</si>
  <si>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</si>
  <si>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</si>
  <si>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</si>
  <si>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</si>
  <si>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</si>
  <si>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</si>
  <si>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</si>
  <si>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</si>
  <si>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</si>
  <si>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</si>
  <si>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</si>
  <si>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</si>
  <si>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</si>
  <si>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</si>
  <si>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</si>
  <si>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</si>
  <si>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</si>
  <si>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</si>
  <si>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</si>
  <si>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</si>
  <si>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</si>
  <si>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</si>
  <si>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</si>
  <si>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</si>
  <si>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</si>
  <si>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</si>
  <si>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</si>
  <si>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</si>
  <si>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</si>
  <si>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</si>
  <si>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</si>
  <si>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</si>
  <si>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</si>
  <si>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</si>
  <si>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</si>
  <si>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</si>
  <si>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</si>
  <si>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</si>
  <si>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</si>
  <si>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</si>
  <si>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</si>
  <si>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</si>
  <si>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</si>
  <si>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</si>
  <si>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</si>
  <si>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</si>
  <si>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</si>
  <si>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</si>
  <si>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</si>
  <si>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</si>
  <si>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</si>
  <si>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</si>
  <si>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</si>
  <si>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</si>
  <si>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</si>
  <si>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</si>
  <si>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</si>
  <si>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</si>
  <si>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</si>
  <si>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</si>
  <si>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</si>
  <si>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</si>
  <si>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</si>
  <si>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</si>
  <si>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</si>
  <si>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</si>
  <si>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</si>
  <si>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</si>
  <si>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</si>
  <si>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</si>
  <si>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</si>
  <si>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</si>
  <si>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</si>
  <si>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</si>
  <si>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</si>
  <si>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</si>
  <si>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</si>
  <si>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</si>
  <si>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</si>
  <si>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</si>
  <si>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</si>
  <si>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</si>
  <si>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</si>
  <si>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</si>
  <si>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</si>
  <si>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</si>
  <si>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</si>
  <si>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</si>
  <si>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</si>
  <si>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</si>
  <si>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</si>
  <si>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</si>
  <si>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</si>
  <si>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</si>
  <si>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</si>
  <si>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</si>
  <si>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</si>
  <si>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</si>
  <si>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</si>
  <si>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</si>
  <si>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</si>
  <si>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</si>
  <si>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</si>
  <si>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</si>
  <si>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</si>
  <si>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</si>
  <si>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</si>
  <si>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</si>
  <si>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</si>
  <si>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</si>
  <si>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</si>
  <si>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</si>
  <si>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</si>
  <si>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</si>
  <si>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</si>
  <si>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</si>
  <si>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</si>
  <si>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</si>
  <si>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</si>
  <si>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</si>
  <si>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</si>
  <si>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</si>
  <si>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</si>
  <si>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</si>
  <si>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</si>
  <si>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</si>
  <si>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</si>
  <si>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</si>
  <si>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</si>
  <si>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</si>
  <si>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</si>
  <si>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</si>
  <si>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</si>
  <si>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</si>
  <si>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</si>
  <si>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</si>
  <si>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</si>
  <si>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</si>
  <si>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</si>
  <si>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</si>
  <si>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</si>
  <si>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</si>
  <si>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</si>
  <si>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</si>
  <si>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</si>
  <si>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</si>
  <si>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</si>
  <si>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</si>
  <si>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</si>
  <si>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</si>
  <si>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</si>
  <si>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</si>
  <si>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</si>
  <si>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</si>
  <si>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</si>
  <si>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</si>
  <si>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</si>
  <si>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</si>
  <si>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</si>
  <si>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</si>
  <si>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</si>
  <si>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</si>
  <si>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</si>
  <si>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</si>
  <si>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</si>
  <si>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</si>
  <si>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</si>
  <si>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</si>
  <si>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</si>
  <si>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</si>
  <si>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</si>
  <si>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</si>
  <si>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</si>
  <si>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</si>
  <si>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</si>
  <si>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</si>
  <si>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</si>
  <si>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</si>
  <si>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</si>
  <si>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</si>
  <si>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</si>
  <si>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</si>
  <si>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</si>
  <si>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</si>
  <si>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</si>
  <si>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</si>
  <si>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</si>
  <si>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</si>
  <si>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</si>
  <si>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</si>
  <si>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</si>
  <si>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</si>
  <si>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</si>
  <si>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</si>
  <si>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</si>
  <si>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</si>
  <si>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</si>
  <si>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</si>
  <si>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</si>
  <si>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</si>
  <si>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</si>
  <si>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</si>
  <si>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</si>
  <si>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</si>
  <si>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</si>
  <si>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</si>
  <si>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</si>
  <si>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</si>
  <si>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</si>
  <si>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</si>
  <si>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</si>
  <si>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</si>
  <si>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</si>
  <si>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</si>
  <si>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</si>
  <si>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</si>
  <si>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</si>
  <si>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</si>
  <si>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</si>
  <si>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</si>
  <si>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</si>
  <si>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</si>
  <si>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</si>
  <si>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</si>
  <si>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</si>
  <si>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</si>
  <si>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</si>
  <si>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</si>
  <si>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</si>
  <si>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</si>
  <si>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</si>
  <si>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</si>
  <si>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</si>
  <si>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</si>
  <si>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</si>
  <si>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</si>
  <si>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</si>
  <si>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</si>
  <si>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</si>
  <si>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</si>
  <si>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</si>
  <si>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</si>
  <si>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</si>
  <si>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</si>
  <si>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</si>
  <si>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</si>
  <si>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</si>
  <si>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</si>
  <si>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</si>
  <si>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</si>
  <si>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</si>
  <si>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</si>
  <si>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</si>
  <si>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</si>
  <si>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</si>
  <si>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</si>
  <si>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</si>
  <si>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</si>
  <si>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</si>
  <si>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</si>
  <si>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</si>
  <si>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</si>
  <si>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</si>
  <si>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</si>
  <si>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</si>
  <si>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</si>
  <si>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</si>
  <si>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</si>
  <si>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</si>
  <si>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</si>
  <si>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</si>
  <si>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</si>
  <si>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</si>
  <si>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</si>
  <si>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</si>
  <si>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</si>
  <si>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</si>
  <si>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</si>
  <si>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</si>
  <si>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</si>
  <si>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</si>
  <si>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</si>
  <si>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</si>
  <si>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</si>
  <si>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</si>
  <si>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</si>
  <si>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</si>
  <si>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</si>
  <si>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</si>
  <si>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</si>
  <si>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</si>
  <si>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</si>
  <si>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</si>
  <si>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</si>
  <si>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</si>
  <si>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</si>
  <si>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</si>
  <si>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</si>
  <si>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</si>
  <si>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</si>
  <si>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</si>
  <si>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</si>
  <si>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</si>
  <si>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</si>
  <si>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</si>
  <si>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</si>
  <si>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</si>
  <si>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</si>
  <si>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</si>
  <si>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</si>
  <si>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</si>
  <si>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</si>
  <si>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</si>
  <si>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</si>
  <si>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</si>
  <si>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</si>
  <si>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</si>
  <si>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</si>
  <si>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</si>
  <si>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</si>
  <si>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</si>
  <si>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</si>
  <si>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</si>
  <si>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</si>
  <si>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</si>
  <si>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</si>
  <si>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</si>
  <si>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</si>
  <si>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</si>
  <si>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</si>
  <si>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</si>
  <si>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</si>
  <si>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</si>
  <si>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</si>
  <si>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</si>
  <si>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</si>
  <si>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</si>
  <si>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</si>
  <si>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</si>
  <si>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</si>
  <si>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</si>
  <si>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</si>
  <si>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</si>
  <si>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</si>
  <si>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</si>
  <si>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</si>
  <si>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</si>
  <si>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</si>
  <si>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</si>
  <si>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</si>
  <si>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</si>
  <si>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</si>
  <si>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</si>
  <si>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</si>
  <si>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</si>
  <si>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</si>
  <si>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</si>
  <si>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</si>
  <si>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</si>
  <si>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</si>
  <si>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</si>
  <si>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</si>
  <si>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</si>
  <si>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</si>
  <si>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</si>
  <si>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</si>
  <si>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</si>
  <si>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</si>
  <si>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</si>
  <si>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</si>
  <si>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</si>
  <si>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</si>
  <si>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</si>
  <si>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</si>
  <si>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</si>
  <si>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</si>
  <si>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</si>
  <si>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</si>
  <si>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</si>
  <si>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</si>
  <si>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</si>
  <si>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</si>
  <si>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</si>
  <si>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</si>
  <si>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</si>
  <si>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</si>
  <si>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</si>
  <si>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</si>
  <si>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</si>
  <si>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</si>
  <si>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</si>
  <si>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</si>
  <si>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</si>
  <si>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</si>
  <si>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</si>
  <si>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</si>
  <si>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</si>
  <si>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</si>
  <si>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</si>
  <si>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</si>
  <si>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</si>
  <si>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</si>
  <si>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</si>
  <si>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</si>
  <si>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</si>
  <si>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</si>
  <si>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</si>
  <si>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</si>
  <si>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</si>
  <si>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</si>
  <si>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</si>
  <si>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</si>
  <si>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</si>
  <si>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</si>
  <si>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</si>
  <si>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</si>
  <si>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</si>
  <si>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</si>
  <si>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</si>
  <si>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</si>
  <si>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</si>
  <si>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</si>
  <si>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</si>
  <si>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</si>
  <si>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</si>
  <si>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</si>
  <si>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</si>
  <si>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</si>
  <si>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</si>
  <si>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</si>
  <si>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</si>
  <si>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</si>
  <si>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</si>
  <si>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</si>
  <si>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</si>
  <si>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</si>
  <si>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</si>
  <si>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</si>
  <si>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</si>
  <si>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</si>
  <si>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</si>
  <si>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</si>
  <si>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</si>
  <si>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</si>
  <si>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</si>
  <si>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</si>
  <si>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</si>
  <si>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</si>
  <si>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</si>
  <si>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</si>
  <si>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</si>
  <si>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</si>
  <si>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</si>
  <si>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</si>
  <si>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</si>
  <si>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</si>
  <si>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</si>
  <si>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</si>
  <si>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</si>
  <si>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</si>
  <si>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</si>
  <si>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</si>
  <si>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</si>
  <si>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</si>
  <si>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</si>
  <si>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</si>
  <si>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</si>
  <si>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</si>
  <si>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</si>
  <si>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</si>
  <si>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</si>
  <si>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</si>
  <si>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</si>
  <si>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</si>
  <si>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</si>
  <si>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</si>
  <si>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</si>
  <si>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</si>
  <si>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</si>
  <si>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</si>
  <si>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</si>
  <si>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</si>
  <si>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</si>
  <si>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</si>
  <si>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</si>
  <si>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</si>
  <si>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</si>
  <si>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</si>
  <si>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</si>
  <si>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</si>
  <si>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</si>
  <si>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</si>
  <si>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</si>
  <si>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</si>
  <si>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</si>
  <si>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</si>
  <si>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</si>
  <si>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</si>
  <si>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</si>
  <si>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</si>
  <si>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</si>
  <si>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</si>
  <si>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</si>
  <si>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</si>
  <si>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</si>
  <si>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</si>
  <si>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</si>
  <si>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</si>
  <si>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</si>
  <si>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</si>
  <si>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</si>
  <si>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</si>
  <si>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</si>
  <si>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</si>
  <si>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</si>
  <si>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</si>
  <si>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</si>
  <si>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</si>
  <si>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</si>
  <si>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</si>
  <si>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</si>
  <si>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</si>
  <si>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</si>
  <si>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</si>
  <si>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</si>
  <si>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</si>
  <si>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</si>
  <si>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</si>
  <si>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</si>
  <si>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</si>
  <si>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</si>
  <si>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</si>
  <si>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</si>
  <si>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</si>
  <si>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</si>
  <si>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</si>
  <si>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</si>
  <si>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</si>
  <si>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</si>
  <si>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</si>
  <si>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</si>
  <si>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</si>
  <si>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</si>
  <si>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</si>
  <si>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</si>
  <si>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</si>
  <si>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</si>
  <si>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</si>
  <si>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</si>
  <si>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</si>
  <si>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</si>
  <si>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</si>
  <si>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</si>
  <si>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</si>
  <si>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</si>
  <si>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</si>
  <si>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</si>
  <si>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</si>
  <si>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</si>
  <si>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</si>
  <si>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</si>
  <si>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</si>
  <si>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</si>
  <si>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</si>
  <si>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</si>
  <si>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</si>
  <si>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</si>
  <si>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</si>
  <si>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</si>
  <si>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</si>
  <si>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</si>
  <si>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</si>
  <si>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</si>
  <si>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</si>
  <si>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</si>
  <si>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</si>
  <si>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</si>
  <si>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</si>
  <si>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</si>
  <si>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</si>
  <si>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</si>
  <si>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</si>
  <si>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</si>
  <si>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</si>
  <si>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</si>
  <si>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</si>
  <si>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</si>
  <si>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</si>
  <si>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</si>
  <si>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</si>
  <si>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</si>
  <si>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</si>
  <si>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</si>
  <si>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</si>
  <si>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</si>
  <si>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</si>
  <si>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</si>
  <si>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</si>
  <si>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</si>
  <si>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</si>
  <si>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</si>
  <si>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</si>
  <si>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</si>
  <si>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</si>
  <si>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</si>
  <si>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</si>
  <si>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</si>
  <si>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</si>
  <si>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</si>
  <si>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</si>
  <si>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</si>
  <si>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</si>
  <si>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</si>
  <si>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</si>
  <si>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</si>
  <si>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</si>
  <si>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</si>
  <si>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</si>
  <si>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</si>
  <si>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</si>
  <si>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</si>
  <si>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</si>
  <si>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</si>
  <si>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</si>
  <si>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</si>
  <si>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</si>
  <si>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</si>
  <si>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</si>
  <si>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</si>
  <si>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</si>
  <si>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</si>
  <si>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</si>
  <si>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</si>
  <si>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</si>
  <si>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</si>
  <si>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</si>
  <si>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</si>
  <si>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</si>
  <si>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</si>
  <si>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</si>
  <si>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</si>
  <si>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</si>
  <si>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</si>
  <si>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</si>
  <si>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</si>
  <si>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</si>
  <si>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</si>
  <si>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</si>
  <si>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</si>
  <si>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</si>
  <si>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</si>
  <si>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</si>
  <si>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</si>
  <si>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</si>
  <si>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</si>
  <si>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</si>
  <si>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</si>
  <si>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</si>
  <si>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</si>
  <si>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</si>
  <si>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</si>
  <si>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</si>
  <si>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</si>
  <si>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</si>
  <si>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</si>
  <si>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</si>
  <si>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</si>
  <si>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</si>
  <si>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</si>
  <si>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</si>
  <si>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</si>
  <si>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</si>
  <si>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</si>
  <si>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</si>
  <si>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</si>
  <si>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</si>
  <si>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</si>
  <si>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</si>
  <si>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</si>
  <si>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</si>
  <si>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</si>
  <si>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</si>
  <si>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</si>
  <si>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</si>
  <si>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</si>
  <si>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</si>
  <si>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</si>
  <si>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</si>
  <si>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</si>
  <si>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</si>
  <si>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</si>
  <si>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</si>
  <si>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</si>
  <si>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</si>
  <si>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</si>
  <si>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</si>
  <si>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</si>
  <si>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</si>
  <si>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</si>
  <si>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</si>
  <si>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</si>
  <si>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</si>
  <si>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</si>
  <si>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</si>
  <si>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</si>
  <si>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</si>
  <si>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</si>
  <si>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</si>
  <si>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</si>
  <si>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</si>
  <si>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</si>
  <si>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</si>
  <si>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</si>
  <si>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</si>
  <si>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</si>
  <si>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</si>
  <si>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</si>
  <si>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</si>
  <si>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</si>
  <si>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</si>
  <si>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</si>
  <si>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</si>
  <si>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</si>
  <si>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</si>
  <si>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</si>
  <si>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</si>
  <si>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</si>
  <si>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</si>
  <si>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</si>
  <si>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</si>
  <si>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</si>
  <si>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</si>
  <si>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</si>
  <si>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</si>
  <si>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</si>
  <si>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</si>
  <si>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</si>
  <si>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</si>
  <si>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</si>
  <si>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</si>
  <si>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</si>
  <si>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</si>
  <si>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</si>
  <si>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</si>
  <si>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</si>
  <si>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</si>
  <si>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</si>
  <si>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</si>
  <si>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</si>
  <si>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</si>
  <si>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</si>
  <si>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</si>
  <si>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</si>
  <si>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</si>
  <si>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</si>
  <si>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</si>
  <si>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</si>
  <si>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</si>
  <si>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</si>
  <si>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</si>
  <si>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</si>
  <si>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</si>
  <si>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</si>
  <si>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</si>
  <si>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</si>
  <si>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</si>
  <si>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</si>
  <si>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</si>
  <si>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</si>
  <si>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</si>
  <si>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</si>
  <si>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</si>
  <si>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</si>
  <si>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</si>
  <si>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</si>
  <si>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</si>
  <si>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</si>
  <si>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</si>
  <si>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</si>
  <si>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</si>
  <si>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</si>
  <si>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</si>
  <si>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</si>
  <si>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</si>
  <si>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</si>
  <si>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</si>
  <si>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</si>
  <si>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</si>
  <si>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</si>
  <si>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</si>
  <si>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</si>
  <si>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</si>
  <si>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</si>
  <si>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</si>
  <si>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</si>
  <si>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</si>
  <si>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</si>
  <si>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</si>
  <si>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</si>
  <si>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</si>
  <si>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</si>
  <si>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</si>
  <si>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</si>
  <si>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</si>
  <si>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</si>
  <si>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</si>
  <si>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</si>
  <si>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</si>
  <si>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</si>
  <si>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</si>
  <si>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</si>
  <si>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</si>
  <si>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</si>
  <si>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</si>
  <si>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</si>
  <si>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</si>
  <si>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</si>
  <si>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</si>
  <si>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</si>
  <si>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</si>
  <si>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</si>
  <si>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</si>
  <si>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</si>
  <si>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</si>
  <si>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</si>
  <si>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</si>
  <si>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</si>
  <si>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</si>
  <si>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</si>
  <si>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</si>
  <si>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</si>
  <si>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</si>
  <si>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</si>
  <si>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</si>
  <si>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</si>
  <si>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</si>
  <si>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</si>
  <si>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</si>
  <si>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</si>
  <si>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</si>
  <si>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</si>
  <si>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</si>
  <si>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</si>
  <si>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</si>
  <si>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</si>
  <si>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</si>
  <si>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</si>
  <si>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</si>
  <si>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</si>
  <si>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</si>
  <si>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</si>
  <si>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</si>
  <si>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</si>
  <si>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</si>
  <si>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</si>
  <si>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</si>
  <si>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</si>
  <si>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</si>
  <si>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</si>
  <si>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</si>
  <si>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</si>
  <si>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</si>
  <si>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</si>
  <si>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</si>
  <si>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</si>
  <si>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</si>
  <si>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</si>
  <si>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</si>
  <si>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</si>
  <si>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</si>
  <si>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</si>
  <si>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</si>
  <si>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</si>
  <si>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</si>
  <si>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</si>
  <si>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</si>
  <si>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</si>
  <si>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</si>
  <si>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</si>
  <si>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</si>
  <si>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</si>
  <si>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</si>
  <si>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</si>
  <si>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</si>
  <si>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</si>
  <si>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</si>
  <si>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</si>
  <si>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</si>
  <si>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</si>
  <si>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</si>
  <si>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</si>
  <si>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</si>
  <si>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</si>
  <si>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</si>
  <si>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</si>
  <si>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</si>
  <si>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</si>
  <si>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</si>
  <si>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</si>
  <si>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</si>
  <si>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</si>
  <si>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</si>
  <si>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</si>
  <si>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</si>
  <si>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</si>
  <si>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</si>
  <si>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</si>
  <si>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</si>
  <si>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</si>
  <si>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</si>
  <si>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</si>
  <si>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</si>
  <si>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</si>
  <si>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</si>
  <si>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</si>
  <si>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</si>
  <si>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</si>
  <si>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</si>
  <si>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</si>
  <si>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</si>
  <si>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</si>
  <si>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</si>
  <si>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</si>
  <si>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</si>
  <si>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</si>
  <si>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</si>
  <si>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</si>
  <si>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</si>
  <si>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</si>
  <si>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</si>
  <si>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</si>
  <si>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</si>
  <si>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</si>
  <si>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</si>
  <si>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</si>
  <si>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</si>
  <si>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</si>
  <si>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</si>
  <si>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</si>
  <si>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</si>
  <si>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</si>
  <si>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</si>
  <si>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</si>
  <si>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</si>
  <si>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</si>
  <si>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</si>
  <si>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</si>
  <si>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</si>
  <si>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</si>
  <si>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</si>
  <si>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</si>
  <si>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</si>
  <si>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</si>
  <si>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</si>
  <si>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</si>
  <si>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</si>
  <si>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</si>
  <si>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</si>
  <si>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</si>
  <si>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</si>
  <si>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</si>
  <si>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</si>
  <si>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</si>
  <si>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</si>
  <si>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</si>
  <si>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</si>
  <si>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</si>
  <si>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</si>
  <si>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</si>
  <si>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</si>
  <si>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</si>
  <si>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</si>
  <si>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</si>
  <si>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</si>
  <si>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</si>
  <si>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</si>
  <si>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</si>
  <si>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</si>
  <si>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</si>
  <si>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</si>
  <si>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</si>
  <si>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</si>
  <si>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</si>
  <si>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</si>
  <si>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</si>
  <si>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</si>
  <si>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</si>
  <si>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</si>
  <si>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</si>
  <si>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</si>
  <si>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</si>
  <si>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</si>
  <si>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</si>
  <si>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</si>
  <si>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</si>
  <si>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</si>
  <si>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</si>
  <si>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</si>
  <si>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</si>
  <si>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</si>
  <si>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</si>
  <si>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</si>
  <si>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</si>
  <si>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</si>
  <si>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</si>
  <si>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</si>
  <si>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</si>
  <si>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</si>
  <si>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</si>
  <si>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</si>
  <si>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</si>
  <si>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</si>
  <si>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</si>
  <si>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</si>
  <si>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</si>
  <si>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</si>
  <si>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</si>
  <si>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</si>
  <si>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</si>
  <si>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</si>
  <si>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</si>
  <si>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</si>
  <si>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</si>
  <si>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</si>
  <si>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</si>
  <si>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</si>
  <si>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</si>
  <si>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</si>
  <si>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</si>
  <si>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</si>
  <si>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</si>
  <si>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</si>
  <si>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</si>
  <si>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</si>
  <si>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</si>
  <si>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</si>
  <si>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</si>
  <si>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</si>
  <si>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</si>
  <si>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</si>
  <si>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</si>
  <si>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</si>
  <si>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</si>
  <si>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</si>
  <si>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</si>
  <si>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</si>
  <si>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</si>
  <si>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</si>
  <si>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</si>
  <si>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</si>
  <si>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</si>
  <si>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</si>
  <si>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</si>
  <si>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</si>
  <si>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</si>
  <si>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</si>
  <si>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</si>
  <si>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</si>
  <si>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</si>
  <si>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</si>
  <si>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</si>
  <si>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</si>
  <si>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</si>
  <si>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</si>
  <si>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</si>
  <si>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</si>
  <si>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</si>
  <si>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</si>
  <si>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</si>
  <si>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</si>
  <si>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</si>
  <si>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</si>
  <si>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</si>
  <si>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</si>
  <si>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</si>
  <si>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</si>
  <si>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</si>
  <si>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</si>
  <si>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</si>
  <si>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</si>
  <si>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</si>
  <si>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</si>
  <si>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</si>
  <si>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</si>
  <si>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</si>
  <si>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</si>
  <si>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</si>
  <si>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</si>
  <si>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</si>
  <si>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</si>
  <si>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</si>
  <si>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</si>
  <si>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</si>
  <si>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</si>
  <si>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</si>
  <si>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</si>
  <si>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</si>
  <si>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</si>
  <si>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</si>
  <si>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</si>
  <si>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</si>
  <si>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</si>
  <si>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</si>
  <si>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</si>
  <si>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</si>
  <si>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</si>
  <si>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</si>
  <si>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</si>
  <si>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</si>
  <si>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</si>
  <si>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</si>
  <si>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</si>
  <si>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</si>
  <si>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</si>
  <si>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</si>
  <si>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</si>
  <si>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</si>
  <si>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</si>
  <si>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</si>
  <si>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</si>
  <si>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</si>
  <si>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</si>
  <si>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</si>
  <si>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</si>
  <si>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</si>
  <si>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</si>
  <si>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</si>
  <si>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</si>
  <si>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</si>
  <si>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</si>
  <si>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</si>
  <si>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</si>
  <si>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</si>
  <si>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</si>
  <si>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</si>
  <si>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</si>
  <si>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</si>
  <si>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</si>
  <si>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</si>
  <si>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</si>
  <si>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</si>
  <si>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</si>
  <si>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</si>
  <si>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</si>
  <si>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</si>
  <si>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</si>
  <si>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</si>
  <si>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</si>
  <si>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</si>
  <si>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</si>
  <si>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</si>
  <si>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</si>
  <si>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</si>
  <si>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</si>
  <si>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</si>
  <si>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</si>
  <si>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</si>
  <si>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</si>
  <si>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</si>
  <si>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</si>
  <si>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</si>
  <si>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</si>
  <si>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</si>
  <si>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</si>
  <si>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</si>
  <si>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</si>
  <si>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</si>
  <si>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</si>
  <si>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</si>
  <si>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</si>
  <si>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</si>
  <si>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</si>
  <si>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</si>
  <si>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</si>
  <si>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</si>
  <si>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</si>
  <si>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</si>
  <si>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</si>
  <si>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</si>
  <si>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</si>
  <si>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</si>
  <si>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</si>
  <si>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</si>
  <si>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</si>
  <si>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</si>
  <si>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</si>
  <si>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</si>
  <si>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</si>
  <si>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</si>
  <si>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</si>
  <si>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</si>
  <si>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</si>
  <si>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</si>
  <si>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</si>
  <si>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</si>
  <si>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</si>
  <si>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</si>
  <si>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</si>
  <si>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</si>
  <si>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</si>
  <si>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</si>
  <si>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</si>
  <si>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</si>
  <si>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</si>
  <si>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</si>
  <si>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</si>
  <si>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</si>
  <si>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</si>
  <si>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</si>
  <si>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</si>
  <si>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</si>
  <si>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</si>
  <si>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</si>
  <si>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</si>
  <si>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</si>
  <si>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</si>
  <si>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</si>
  <si>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</si>
  <si>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</si>
  <si>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</si>
  <si>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</si>
  <si>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</si>
  <si>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</si>
  <si>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</si>
  <si>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</si>
  <si>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</si>
  <si>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</si>
  <si>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</si>
  <si>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</si>
  <si>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</si>
  <si>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</si>
  <si>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</si>
  <si>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</si>
  <si>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</si>
  <si>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</si>
  <si>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</si>
  <si>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</si>
  <si>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</si>
  <si>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</si>
  <si>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</si>
  <si>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</si>
  <si>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</si>
  <si>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</si>
  <si>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</si>
  <si>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</si>
  <si>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</si>
  <si>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</si>
  <si>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</si>
  <si>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</si>
  <si>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</si>
  <si>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</si>
  <si>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</si>
  <si>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</si>
  <si>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</si>
  <si>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</si>
  <si>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</si>
  <si>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</si>
  <si>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</si>
  <si>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</si>
  <si>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</si>
  <si>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</si>
  <si>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</si>
  <si>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</si>
  <si>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</si>
  <si>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</si>
  <si>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</si>
  <si>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</si>
  <si>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</si>
  <si>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</si>
  <si>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</si>
  <si>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</si>
  <si>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</si>
  <si>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</si>
  <si>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</si>
  <si>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</si>
  <si>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</si>
  <si>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</si>
  <si>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</si>
  <si>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</si>
  <si>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</si>
  <si>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</si>
  <si>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</si>
  <si>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</si>
  <si>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</si>
  <si>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</si>
  <si>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</si>
  <si>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</si>
  <si>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</si>
  <si>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</si>
  <si>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</si>
  <si>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</si>
  <si>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</si>
  <si>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</si>
  <si>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</si>
  <si>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</si>
  <si>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</si>
  <si>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</si>
  <si>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</si>
  <si>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</si>
  <si>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</si>
  <si>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</si>
  <si>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</si>
  <si>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</si>
  <si>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</si>
  <si>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</si>
  <si>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</si>
  <si>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</si>
  <si>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</si>
  <si>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</si>
  <si>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</si>
  <si>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</si>
  <si>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</si>
  <si>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</si>
  <si>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</si>
  <si>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</si>
  <si>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</si>
  <si>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</si>
  <si>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</si>
  <si>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</si>
  <si>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</si>
  <si>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</si>
  <si>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</si>
  <si>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</si>
  <si>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</si>
  <si>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</si>
  <si>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</si>
  <si>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</si>
  <si>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</si>
  <si>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</si>
  <si>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</si>
  <si>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</si>
  <si>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</si>
  <si>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</si>
  <si>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</si>
  <si>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</si>
  <si>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</si>
  <si>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</si>
  <si>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</si>
  <si>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</si>
  <si>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</si>
  <si>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</si>
  <si>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</si>
  <si>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</si>
  <si>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</si>
  <si>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</si>
  <si>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</si>
  <si>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</si>
  <si>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</si>
  <si>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</si>
  <si>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</si>
  <si>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</si>
  <si>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</si>
  <si>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</si>
  <si>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</si>
  <si>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</si>
  <si>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</si>
  <si>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</si>
  <si>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</si>
  <si>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</si>
  <si>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</si>
  <si>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</si>
  <si>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</si>
  <si>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</si>
  <si>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</si>
  <si>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</si>
  <si>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</si>
  <si>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</si>
  <si>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</si>
  <si>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</si>
  <si>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</si>
  <si>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</si>
  <si>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</si>
  <si>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</si>
  <si>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</si>
  <si>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</si>
  <si>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</si>
  <si>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</si>
  <si>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</si>
  <si>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</si>
  <si>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</si>
  <si>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</si>
  <si>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</si>
  <si>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</si>
  <si>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</si>
  <si>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</si>
  <si>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</si>
  <si>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</si>
  <si>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</si>
  <si>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</si>
  <si>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</si>
  <si>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</si>
  <si>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</si>
  <si>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</si>
  <si>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</si>
  <si>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</si>
  <si>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</si>
  <si>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</si>
  <si>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</si>
  <si>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</si>
  <si>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</si>
  <si>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</si>
  <si>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</si>
  <si>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</si>
  <si>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</si>
  <si>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</si>
  <si>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</si>
  <si>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</si>
  <si>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</si>
  <si>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</si>
  <si>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</si>
  <si>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</si>
  <si>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</si>
  <si>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</si>
  <si>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</si>
  <si>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</si>
  <si>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</si>
  <si>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</si>
  <si>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</si>
  <si>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</si>
  <si>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</si>
  <si>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</si>
  <si>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</si>
  <si>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</si>
  <si>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</si>
  <si>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</si>
  <si>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</si>
  <si>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</si>
  <si>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</si>
  <si>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</si>
  <si>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</si>
  <si>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</si>
  <si>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</si>
  <si>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</si>
  <si>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</si>
  <si>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</si>
  <si>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</si>
  <si>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</si>
  <si>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</si>
  <si>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</si>
  <si>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</si>
  <si>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</si>
  <si>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</si>
  <si>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</si>
  <si>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</si>
  <si>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</si>
  <si>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</si>
  <si>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</si>
  <si>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</si>
  <si>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</si>
  <si>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</si>
  <si>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</si>
  <si>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</si>
  <si>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</si>
  <si>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</si>
  <si>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</si>
  <si>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</si>
  <si>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</si>
  <si>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</si>
  <si>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</si>
  <si>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</si>
  <si>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</si>
  <si>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</si>
  <si>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</si>
  <si>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</si>
  <si>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</si>
  <si>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</si>
  <si>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</si>
  <si>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</si>
  <si>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</si>
  <si>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</si>
  <si>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</si>
  <si>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</si>
  <si>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</si>
  <si>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</si>
  <si>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</si>
  <si>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</si>
  <si>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</si>
  <si>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</si>
  <si>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</si>
  <si>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</si>
  <si>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</si>
  <si>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</si>
  <si>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</si>
  <si>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</si>
  <si>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</si>
  <si>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</si>
  <si>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</si>
  <si>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</si>
  <si>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</si>
  <si>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</si>
  <si>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</si>
  <si>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</si>
  <si>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</si>
  <si>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</si>
  <si>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</si>
  <si>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</si>
  <si>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</si>
  <si>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</si>
  <si>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</si>
  <si>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</si>
  <si>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</si>
  <si>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</si>
  <si>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</si>
  <si>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</si>
  <si>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</si>
  <si>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</si>
  <si>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</si>
  <si>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</si>
  <si>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</si>
  <si>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</si>
  <si>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</si>
  <si>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</si>
  <si>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</si>
  <si>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</si>
  <si>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</si>
  <si>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</si>
  <si>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</si>
  <si>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</si>
  <si>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</si>
  <si>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</si>
  <si>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</si>
  <si>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</si>
  <si>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</si>
  <si>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</si>
  <si>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</si>
  <si>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</si>
  <si>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</si>
  <si>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</si>
  <si>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</si>
  <si>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</si>
  <si>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</si>
  <si>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</si>
  <si>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</si>
  <si>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</si>
  <si>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</si>
  <si>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</si>
  <si>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</si>
  <si>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</si>
  <si>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</si>
  <si>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</si>
  <si>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</si>
  <si>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</si>
  <si>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</si>
  <si>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</si>
  <si>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</si>
  <si>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</si>
  <si>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</si>
  <si>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</si>
  <si>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</si>
  <si>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</si>
  <si>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</si>
  <si>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</si>
  <si>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</si>
  <si>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</si>
  <si>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</si>
  <si>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</si>
  <si>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</si>
  <si>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</si>
  <si>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</si>
  <si>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</si>
  <si>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</si>
  <si>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</si>
  <si>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</si>
  <si>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</si>
  <si>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</si>
  <si>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</si>
  <si>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</si>
  <si>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</si>
  <si>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</si>
  <si>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</si>
  <si>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</si>
  <si>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</si>
  <si>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</si>
  <si>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</si>
  <si>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</si>
  <si>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</si>
  <si>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</si>
  <si>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</si>
  <si>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</si>
  <si>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</si>
  <si>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</si>
  <si>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</si>
  <si>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</si>
  <si>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</si>
  <si>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</si>
  <si>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</si>
  <si>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</si>
  <si>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</si>
  <si>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</si>
  <si>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</si>
  <si>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</si>
  <si>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</si>
  <si>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</si>
  <si>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</si>
  <si>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</si>
  <si>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</si>
  <si>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</si>
  <si>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</si>
  <si>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</si>
  <si>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</si>
  <si>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</si>
  <si>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</si>
  <si>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</si>
  <si>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</si>
  <si>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</si>
  <si>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</si>
  <si>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</si>
  <si>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</si>
  <si>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</si>
  <si>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</si>
  <si>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</si>
  <si>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</si>
  <si>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</si>
  <si>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</si>
  <si>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</si>
  <si>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</si>
  <si>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</si>
  <si>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</si>
  <si>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</si>
  <si>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</si>
  <si>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</si>
  <si>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</si>
  <si>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</si>
  <si>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</si>
  <si>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</si>
  <si>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</si>
  <si>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</si>
  <si>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</si>
  <si>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</si>
  <si>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</si>
  <si>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</si>
  <si>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</si>
  <si>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</si>
  <si>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</si>
  <si>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</si>
  <si>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</si>
  <si>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</si>
  <si>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</si>
  <si>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</si>
  <si>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</si>
  <si>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</si>
  <si>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</si>
  <si>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</si>
  <si>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</si>
  <si>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</si>
  <si>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</si>
  <si>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</si>
  <si>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</si>
  <si>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</si>
  <si>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</si>
  <si>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</si>
  <si>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</si>
  <si>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</si>
  <si>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</si>
  <si>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</si>
  <si>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</si>
  <si>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</si>
  <si>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</si>
  <si>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</si>
  <si>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</si>
  <si>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</si>
  <si>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</si>
  <si>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</si>
  <si>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</si>
  <si>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</si>
  <si>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</si>
  <si>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</si>
  <si>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</si>
  <si>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</si>
  <si>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</si>
  <si>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</si>
  <si>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</si>
  <si>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</si>
  <si>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</si>
  <si>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</si>
  <si>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</si>
  <si>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</si>
  <si>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</si>
  <si>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</si>
  <si>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</si>
  <si>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</si>
  <si>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</si>
  <si>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</si>
  <si>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</si>
  <si>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</si>
  <si>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</si>
  <si>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</si>
  <si>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</si>
  <si>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</si>
  <si>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</si>
  <si>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</si>
  <si>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</si>
  <si>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</si>
  <si>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</si>
  <si>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</si>
  <si>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</si>
  <si>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</si>
  <si>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</si>
  <si>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</si>
  <si>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</si>
  <si>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</si>
  <si>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</si>
  <si>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</si>
  <si>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</si>
  <si>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</si>
  <si>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</si>
  <si>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</si>
  <si>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</si>
  <si>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</si>
  <si>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</si>
  <si>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</si>
  <si>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</si>
  <si>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</si>
  <si>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</si>
  <si>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</si>
  <si>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</si>
  <si>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</si>
  <si>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</si>
  <si>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</si>
  <si>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</si>
  <si>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</si>
  <si>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</si>
  <si>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</si>
  <si>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</si>
  <si>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</si>
  <si>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</si>
  <si>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</si>
  <si>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</si>
  <si>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</si>
  <si>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</si>
  <si>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</si>
  <si>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</si>
  <si>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</si>
  <si>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</si>
  <si>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</si>
  <si>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</si>
  <si>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</si>
  <si>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</si>
  <si>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</si>
  <si>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</si>
  <si>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</si>
  <si>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</si>
  <si>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</si>
  <si>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</si>
  <si>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</si>
  <si>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</si>
  <si>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</si>
  <si>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</si>
  <si>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</si>
  <si>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</si>
  <si>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</si>
  <si>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</si>
  <si>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</si>
  <si>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</si>
  <si>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</si>
  <si>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</si>
  <si>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</si>
  <si>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</si>
  <si>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</si>
  <si>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</si>
  <si>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</si>
  <si>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</si>
  <si>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</si>
  <si>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</si>
  <si>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</si>
  <si>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</si>
  <si>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</si>
  <si>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</si>
  <si>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</si>
  <si>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</si>
  <si>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</si>
  <si>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</si>
  <si>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</si>
  <si>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</si>
  <si>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</si>
  <si>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</si>
  <si>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</si>
  <si>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</si>
  <si>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</si>
  <si>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</si>
  <si>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</si>
  <si>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</si>
  <si>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</si>
  <si>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</si>
  <si>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</si>
  <si>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</si>
  <si>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</si>
  <si>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</si>
  <si>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</si>
  <si>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</si>
  <si>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</si>
  <si>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</si>
  <si>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</si>
  <si>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</si>
  <si>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</si>
  <si>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</si>
  <si>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</si>
  <si>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</si>
  <si>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</si>
  <si>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</si>
  <si>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</si>
  <si>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</si>
  <si>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</si>
  <si>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</si>
  <si>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</si>
  <si>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</si>
  <si>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</si>
  <si>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</si>
  <si>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</si>
  <si>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</si>
  <si>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</si>
  <si>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</si>
  <si>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</si>
  <si>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</si>
  <si>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</si>
  <si>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</si>
  <si>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</si>
  <si>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</si>
  <si>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</si>
  <si>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</si>
  <si>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</si>
  <si>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</si>
  <si>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</si>
  <si>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</si>
  <si>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</si>
  <si>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</si>
  <si>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</si>
  <si>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</si>
  <si>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</si>
  <si>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</si>
  <si>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</si>
  <si>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</si>
  <si>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</si>
  <si>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</si>
  <si>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</si>
  <si>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</si>
  <si>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</si>
  <si>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</si>
  <si>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</si>
  <si>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</si>
  <si>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</si>
  <si>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</si>
  <si>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</si>
  <si>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</si>
  <si>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</si>
  <si>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</si>
  <si>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</si>
  <si>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</si>
  <si>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</si>
  <si>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</si>
  <si>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</si>
  <si>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</si>
  <si>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</si>
  <si>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</si>
  <si>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</si>
  <si>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</si>
  <si>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</si>
  <si>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</si>
  <si>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</si>
  <si>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</si>
  <si>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</si>
  <si>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</si>
  <si>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</si>
  <si>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</si>
  <si>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</si>
  <si>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</si>
  <si>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</si>
  <si>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</si>
  <si>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</si>
  <si>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</si>
  <si>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</si>
  <si>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</si>
  <si>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</si>
  <si>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</si>
  <si>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</si>
  <si>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</si>
  <si>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</si>
  <si>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</si>
  <si>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</si>
  <si>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</si>
  <si>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</si>
  <si>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</si>
  <si>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</si>
  <si>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</si>
  <si>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</si>
  <si>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</si>
  <si>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</si>
  <si>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</si>
  <si>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</si>
  <si>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</si>
  <si>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</si>
  <si>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</si>
  <si>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</si>
  <si>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</si>
  <si>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</si>
  <si>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</si>
  <si>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</si>
  <si>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</si>
  <si>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</si>
  <si>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</si>
  <si>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</si>
  <si>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</si>
  <si>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</si>
  <si>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</si>
  <si>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</si>
  <si>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</si>
  <si>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</si>
  <si>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</si>
  <si>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</si>
  <si>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</si>
  <si>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</si>
  <si>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</si>
  <si>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</si>
  <si>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</si>
  <si>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</si>
  <si>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</si>
  <si>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</si>
  <si>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</si>
  <si>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</si>
  <si>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</si>
  <si>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</si>
  <si>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</si>
  <si>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</si>
  <si>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</si>
  <si>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</si>
  <si>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</si>
  <si>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</si>
  <si>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</si>
  <si>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</si>
  <si>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</si>
  <si>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</si>
  <si>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</si>
  <si>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</si>
  <si>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</si>
  <si>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</si>
  <si>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</si>
  <si>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</si>
  <si>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</si>
  <si>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</si>
  <si>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</si>
  <si>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</si>
  <si>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</si>
  <si>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</si>
  <si>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</si>
  <si>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</si>
  <si>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</si>
  <si>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</si>
  <si>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</si>
  <si>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</si>
  <si>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</si>
  <si>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</si>
  <si>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</si>
  <si>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</si>
  <si>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</si>
  <si>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</si>
  <si>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</si>
  <si>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</si>
  <si>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</si>
  <si>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</si>
  <si>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</si>
  <si>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</si>
  <si>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</si>
  <si>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</si>
  <si>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</si>
  <si>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</si>
  <si>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</si>
  <si>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</si>
  <si>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</si>
  <si>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</si>
  <si>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</si>
  <si>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</si>
  <si>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</si>
  <si>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</si>
  <si>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</si>
  <si>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</si>
  <si>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</si>
  <si>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</si>
  <si>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</si>
  <si>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</si>
  <si>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</si>
  <si>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</si>
  <si>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</si>
  <si>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</si>
  <si>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</si>
  <si>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</si>
  <si>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</si>
  <si>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</si>
  <si>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</si>
  <si>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</si>
  <si>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</si>
  <si>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</si>
  <si>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</si>
  <si>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</si>
  <si>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</si>
  <si>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</si>
  <si>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</si>
  <si>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</si>
  <si>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</si>
  <si>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</si>
  <si>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</si>
  <si>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</si>
  <si>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</si>
  <si>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</si>
  <si>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</si>
  <si>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</si>
  <si>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</si>
  <si>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</si>
  <si>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</si>
  <si>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</si>
  <si>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</si>
  <si>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</si>
  <si>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</si>
  <si>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</si>
  <si>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</si>
  <si>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</si>
  <si>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</si>
  <si>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</si>
  <si>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</si>
  <si>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</si>
  <si>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</si>
  <si>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</si>
  <si>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</si>
  <si>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</si>
  <si>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</si>
  <si>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</si>
  <si>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</si>
  <si>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</si>
  <si>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</si>
  <si>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</si>
  <si>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</si>
  <si>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</si>
  <si>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</si>
  <si>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</si>
  <si>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</si>
  <si>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</si>
  <si>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</si>
  <si>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</si>
  <si>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</si>
  <si>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</si>
  <si>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</si>
  <si>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</si>
  <si>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</si>
  <si>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</si>
  <si>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</si>
  <si>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</si>
  <si>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</si>
  <si>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</si>
  <si>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</si>
  <si>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</si>
  <si>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</si>
  <si>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</si>
  <si>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</si>
  <si>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</si>
  <si>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</si>
  <si>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</si>
  <si>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</si>
  <si>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</si>
  <si>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</si>
  <si>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</si>
  <si>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</si>
  <si>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</si>
  <si>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</si>
  <si>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</si>
  <si>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</si>
  <si>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</si>
  <si>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</si>
  <si>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</si>
  <si>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</si>
  <si>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</si>
  <si>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</si>
  <si>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</si>
  <si>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</si>
  <si>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</si>
  <si>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</si>
  <si>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</si>
  <si>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</si>
  <si>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</si>
  <si>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</si>
  <si>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</si>
  <si>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</si>
  <si>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</si>
  <si>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</si>
  <si>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</si>
  <si>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</si>
  <si>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</si>
  <si>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</si>
  <si>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</si>
  <si>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</si>
  <si>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</si>
  <si>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</si>
  <si>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</si>
  <si>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</si>
  <si>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</si>
  <si>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</si>
  <si>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</si>
  <si>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</si>
  <si>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</si>
  <si>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</si>
  <si>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</si>
  <si>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</si>
  <si>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</si>
  <si>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</si>
  <si>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</si>
  <si>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</si>
  <si>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</si>
  <si>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</si>
  <si>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</si>
  <si>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</si>
  <si>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</si>
  <si>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</si>
  <si>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</si>
  <si>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</si>
  <si>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</si>
  <si>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</si>
  <si>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</si>
  <si>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</si>
  <si>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</si>
  <si>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</si>
  <si>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</si>
  <si>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</si>
  <si>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</si>
  <si>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</si>
  <si>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</si>
  <si>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</si>
  <si>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</si>
  <si>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</si>
  <si>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</si>
  <si>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</si>
  <si>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</si>
  <si>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</si>
  <si>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</si>
  <si>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</si>
  <si>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</si>
  <si>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</si>
  <si>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</si>
  <si>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</si>
  <si>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</si>
  <si>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</si>
  <si>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</si>
  <si>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</si>
  <si>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</si>
  <si>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</si>
  <si>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</si>
  <si>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</si>
  <si>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</si>
  <si>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</si>
  <si>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</si>
  <si>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</si>
  <si>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</si>
  <si>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</si>
  <si>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</si>
  <si>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</si>
  <si>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</si>
  <si>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</si>
  <si>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</si>
  <si>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</si>
  <si>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</si>
  <si>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</si>
  <si>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</si>
  <si>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</si>
  <si>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</si>
  <si>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</si>
  <si>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</si>
  <si>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</si>
  <si>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</si>
  <si>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</si>
  <si>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</si>
  <si>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</si>
  <si>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</si>
  <si>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</si>
  <si>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</si>
  <si>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</si>
  <si>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</si>
  <si>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</si>
  <si>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</si>
  <si>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</si>
  <si>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</si>
  <si>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</si>
  <si>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</si>
  <si>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</si>
  <si>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</si>
  <si>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</si>
  <si>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</si>
  <si>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</si>
  <si>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</si>
  <si>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</si>
  <si>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</si>
  <si>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</si>
  <si>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</si>
  <si>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</si>
  <si>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</si>
  <si>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</si>
  <si>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</si>
  <si>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</si>
  <si>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</si>
  <si>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</si>
  <si>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</si>
  <si>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</si>
  <si>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</si>
  <si>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</si>
  <si>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</si>
  <si>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</si>
  <si>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</si>
  <si>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</si>
  <si>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</si>
  <si>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</si>
  <si>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</si>
  <si>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</si>
  <si>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</si>
  <si>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</si>
  <si>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</si>
  <si>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</si>
  <si>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</si>
  <si>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</si>
  <si>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</si>
  <si>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</si>
  <si>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</si>
  <si>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</si>
  <si>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</si>
  <si>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</si>
  <si>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</si>
  <si>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</si>
  <si>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</si>
  <si>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</si>
  <si>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</si>
  <si>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</si>
  <si>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</si>
  <si>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</si>
  <si>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</si>
  <si>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</si>
  <si>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</si>
  <si>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</si>
  <si>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</si>
  <si>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</si>
  <si>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</si>
  <si>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</si>
  <si>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</si>
  <si>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</si>
  <si>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</si>
  <si>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</si>
  <si>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</si>
  <si>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</si>
  <si>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</si>
  <si>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</si>
  <si>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</si>
  <si>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</si>
  <si>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</si>
  <si>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</si>
  <si>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</si>
  <si>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</si>
  <si>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</si>
  <si>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</si>
  <si>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</si>
  <si>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</si>
  <si>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</si>
  <si>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</si>
  <si>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</si>
  <si>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</si>
  <si>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</si>
  <si>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</si>
  <si>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</si>
  <si>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</si>
  <si>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</si>
  <si>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</si>
  <si>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</si>
  <si>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</si>
  <si>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</si>
  <si>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</si>
  <si>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</si>
  <si>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</si>
  <si>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</si>
  <si>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</si>
  <si>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</si>
  <si>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</si>
  <si>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</si>
  <si>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</si>
  <si>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</si>
  <si>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</si>
  <si>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</si>
  <si>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</si>
  <si>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</si>
  <si>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</si>
  <si>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</si>
  <si>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</si>
  <si>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</si>
  <si>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</si>
  <si>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</si>
  <si>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</si>
  <si>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</si>
  <si>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</si>
  <si>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</si>
  <si>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</si>
  <si>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</si>
  <si>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</si>
  <si>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</si>
  <si>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</si>
  <si>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</si>
  <si>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</si>
  <si>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</si>
  <si>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</si>
  <si>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</si>
  <si>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</si>
  <si>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</si>
  <si>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</si>
  <si>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</si>
  <si>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</si>
  <si>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</si>
  <si>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</si>
  <si>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</si>
  <si>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</si>
  <si>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</si>
  <si>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</si>
  <si>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</si>
  <si>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</si>
  <si>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</si>
  <si>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</si>
  <si>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</si>
  <si>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</si>
  <si>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</si>
  <si>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</si>
  <si>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</si>
  <si>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</si>
  <si>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</si>
  <si>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</si>
  <si>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</si>
  <si>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</si>
  <si>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</si>
  <si>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</si>
  <si>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</si>
  <si>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</si>
  <si>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</si>
  <si>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</si>
  <si>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</si>
  <si>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</si>
  <si>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</si>
  <si>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</si>
  <si>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</si>
  <si>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</si>
  <si>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</si>
  <si>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</si>
  <si>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</si>
  <si>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</si>
  <si>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</si>
  <si>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</si>
  <si>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</si>
  <si>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</si>
  <si>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</si>
  <si>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</si>
  <si>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</si>
  <si>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</si>
  <si>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</si>
  <si>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</si>
  <si>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</si>
  <si>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</si>
  <si>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</si>
  <si>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</si>
  <si>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</si>
  <si>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</si>
  <si>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</si>
  <si>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</si>
  <si>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</si>
  <si>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</si>
  <si>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</si>
  <si>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</si>
  <si>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</si>
  <si>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</si>
  <si>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</si>
  <si>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</si>
  <si>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</si>
  <si>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</si>
  <si>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</si>
  <si>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</si>
  <si>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</si>
  <si>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</si>
  <si>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</si>
  <si>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</si>
  <si>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</si>
  <si>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</si>
  <si>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</si>
  <si>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</si>
  <si>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</si>
  <si>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</si>
  <si>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</si>
  <si>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</si>
  <si>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</si>
  <si>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</si>
  <si>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</si>
  <si>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</si>
  <si>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</si>
  <si>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</si>
  <si>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</si>
  <si>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</si>
  <si>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</si>
  <si>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</si>
  <si>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</si>
  <si>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</si>
  <si>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</si>
  <si>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</si>
  <si>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</si>
  <si>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</si>
  <si>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</si>
  <si>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</si>
  <si>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</si>
  <si>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</si>
  <si>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</si>
  <si>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</si>
  <si>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</si>
  <si>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</si>
  <si>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</si>
  <si>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</si>
  <si>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</si>
  <si>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</si>
  <si>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</si>
  <si>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</si>
  <si>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</si>
  <si>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</si>
  <si>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</si>
  <si>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</si>
  <si>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</si>
  <si>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</si>
  <si>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</si>
  <si>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</si>
  <si>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</si>
  <si>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</si>
  <si>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</si>
  <si>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</si>
  <si>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</si>
  <si>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</si>
  <si>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</si>
  <si>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</si>
  <si>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</si>
  <si>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</si>
  <si>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</si>
  <si>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</si>
  <si>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</si>
  <si>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</si>
  <si>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</si>
  <si>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</si>
  <si>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</si>
  <si>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</si>
  <si>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</si>
  <si>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</si>
  <si>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</si>
  <si>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</si>
  <si>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</si>
  <si>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</si>
  <si>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</si>
  <si>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</si>
  <si>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</si>
  <si>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</si>
  <si>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</si>
  <si>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</si>
  <si>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</si>
  <si>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</si>
  <si>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</si>
  <si>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</si>
  <si>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</si>
  <si>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</si>
  <si>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</si>
  <si>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</si>
  <si>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</si>
  <si>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</si>
  <si>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</si>
  <si>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</si>
  <si>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</si>
  <si>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</si>
  <si>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</si>
  <si>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</si>
  <si>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</si>
  <si>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</si>
  <si>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</si>
  <si>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</si>
  <si>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</si>
  <si>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</si>
  <si>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</si>
  <si>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</si>
  <si>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</si>
  <si>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</si>
  <si>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</si>
  <si>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</si>
  <si>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</si>
  <si>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</si>
  <si>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</si>
  <si>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</si>
  <si>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</si>
  <si>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</si>
  <si>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</si>
  <si>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</si>
  <si>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</si>
  <si>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</si>
  <si>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</si>
  <si>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</si>
  <si>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</si>
  <si>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</si>
  <si>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</si>
  <si>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</si>
  <si>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</si>
  <si>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</si>
  <si>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</si>
  <si>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</si>
  <si>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</si>
  <si>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</si>
  <si>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</si>
  <si>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</si>
  <si>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</si>
  <si>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</si>
  <si>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</si>
  <si>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</si>
  <si>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</si>
  <si>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</si>
  <si>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</si>
  <si>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</si>
  <si>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</si>
  <si>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</si>
  <si>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</si>
  <si>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</si>
  <si>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</si>
  <si>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</si>
  <si>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</si>
  <si>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</si>
  <si>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</si>
  <si>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</si>
  <si>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</si>
  <si>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</si>
  <si>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</si>
  <si>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</si>
  <si>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</si>
  <si>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</si>
  <si>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</si>
  <si>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</si>
  <si>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</si>
  <si>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</si>
  <si>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</si>
  <si>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</si>
  <si>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</si>
  <si>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</si>
  <si>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</si>
  <si>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</si>
  <si>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</si>
  <si>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</si>
  <si>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</si>
  <si>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</si>
  <si>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</si>
  <si>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</si>
  <si>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</si>
  <si>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</si>
  <si>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</si>
  <si>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</si>
  <si>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</si>
  <si>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</si>
  <si>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</si>
  <si>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</si>
  <si>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</si>
  <si>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</si>
  <si>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</si>
  <si>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</si>
  <si>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</si>
  <si>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</si>
  <si>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</si>
  <si>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</si>
  <si>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</si>
  <si>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</si>
  <si>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</si>
  <si>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</si>
  <si>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</si>
  <si>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</si>
  <si>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</si>
  <si>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</si>
  <si>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</si>
  <si>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</si>
  <si>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</si>
  <si>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</si>
  <si>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</si>
  <si>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</si>
  <si>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</si>
  <si>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</si>
  <si>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</si>
  <si>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</si>
  <si>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</si>
  <si>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</si>
  <si>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</si>
  <si>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</si>
  <si>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</si>
  <si>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</si>
  <si>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</si>
  <si>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</si>
  <si>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</si>
  <si>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</si>
  <si>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</si>
  <si>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</si>
  <si>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</si>
  <si>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</si>
  <si>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</si>
  <si>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</si>
  <si>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</si>
  <si>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</si>
  <si>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</si>
  <si>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</si>
  <si>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</si>
  <si>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</si>
  <si>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</si>
  <si>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</si>
  <si>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</si>
  <si>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</si>
  <si>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</si>
  <si>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</si>
  <si>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</si>
  <si>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</si>
  <si>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</si>
  <si>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</si>
  <si>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</si>
  <si>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</si>
  <si>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</si>
  <si>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</si>
  <si>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</si>
  <si>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</si>
  <si>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</si>
  <si>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</si>
  <si>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</si>
  <si>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</si>
  <si>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</si>
  <si>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</si>
  <si>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</si>
  <si>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</si>
  <si>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</si>
  <si>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</si>
  <si>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</si>
  <si>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</si>
  <si>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</si>
  <si>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</si>
  <si>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</si>
  <si>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</si>
  <si>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</si>
  <si>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</si>
  <si>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</si>
  <si>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</si>
  <si>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</si>
  <si>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</si>
  <si>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</si>
  <si>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</si>
  <si>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</si>
  <si>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</si>
  <si>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</si>
  <si>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</si>
  <si>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</si>
  <si>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</si>
  <si>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</si>
  <si>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</si>
  <si>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</si>
  <si>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</si>
  <si>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</si>
  <si>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</si>
  <si>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</si>
  <si>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</si>
  <si>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</si>
  <si>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</si>
  <si>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</si>
  <si>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</si>
  <si>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</si>
  <si>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</si>
  <si>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</si>
  <si>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</si>
  <si>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</si>
  <si>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</si>
  <si>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</si>
  <si>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</si>
  <si>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</si>
  <si>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</si>
  <si>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</si>
  <si>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</si>
  <si>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</si>
  <si>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</si>
  <si>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</si>
  <si>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</si>
  <si>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</si>
  <si>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</si>
  <si>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</si>
  <si>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</si>
  <si>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</si>
  <si>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</si>
  <si>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</si>
  <si>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</si>
  <si>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</si>
  <si>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</si>
  <si>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</si>
  <si>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</si>
  <si>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</si>
  <si>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</si>
  <si>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</si>
  <si>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</si>
  <si>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</si>
  <si>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</si>
  <si>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</si>
  <si>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</si>
  <si>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</si>
  <si>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</si>
  <si>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</si>
  <si>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</si>
  <si>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</si>
  <si>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</si>
  <si>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</si>
  <si>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</si>
  <si>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</si>
  <si>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</si>
  <si>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</si>
  <si>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</si>
  <si>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</si>
  <si>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</si>
  <si>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</si>
  <si>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</si>
  <si>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</si>
  <si>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</si>
  <si>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</si>
  <si>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</si>
  <si>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</si>
  <si>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</si>
  <si>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</si>
  <si>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</si>
  <si>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</si>
  <si>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</si>
  <si>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</si>
  <si>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</si>
  <si>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</si>
  <si>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</si>
  <si>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</si>
  <si>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</si>
  <si>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</si>
  <si>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</si>
  <si>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</si>
  <si>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</si>
  <si>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</si>
  <si>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</si>
  <si>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</si>
  <si>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</si>
  <si>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</si>
  <si>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</si>
  <si>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</si>
  <si>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</si>
  <si>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</si>
  <si>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</si>
  <si>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</si>
  <si>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</si>
  <si>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</si>
  <si>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</si>
  <si>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</si>
  <si>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</si>
  <si>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</si>
  <si>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</si>
  <si>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</si>
  <si>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</si>
  <si>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</si>
  <si>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</si>
  <si>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</si>
  <si>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</si>
  <si>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</si>
  <si>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</si>
  <si>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</si>
  <si>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</si>
  <si>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</si>
  <si>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</si>
  <si>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</si>
  <si>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</si>
  <si>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</si>
  <si>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</si>
  <si>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</si>
  <si>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</si>
  <si>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</si>
  <si>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</si>
  <si>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</si>
  <si>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</si>
  <si>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</si>
  <si>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</si>
  <si>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</si>
  <si>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</si>
  <si>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</si>
  <si>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</si>
  <si>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</si>
  <si>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</si>
  <si>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</si>
  <si>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</si>
  <si>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</si>
  <si>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</si>
  <si>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</si>
  <si>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</si>
  <si>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</si>
  <si>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</si>
  <si>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</si>
  <si>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</si>
  <si>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</si>
  <si>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</si>
  <si>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</si>
  <si>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</si>
  <si>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</si>
  <si>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</si>
  <si>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</si>
  <si>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</si>
  <si>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</si>
  <si>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</si>
  <si>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</si>
  <si>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</si>
  <si>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</si>
  <si>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</si>
  <si>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</si>
  <si>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</si>
  <si>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</si>
  <si>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</si>
  <si>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</si>
  <si>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</si>
  <si>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</si>
  <si>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</si>
  <si>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</si>
  <si>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</si>
  <si>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</si>
  <si>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</si>
  <si>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</si>
  <si>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</si>
  <si>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</si>
  <si>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</si>
  <si>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</si>
  <si>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</si>
  <si>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</si>
  <si>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</si>
  <si>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</si>
  <si>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</si>
  <si>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</si>
  <si>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</si>
  <si>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</si>
  <si>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</si>
  <si>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</si>
  <si>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</si>
  <si>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</si>
  <si>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</si>
  <si>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</si>
  <si>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</si>
  <si>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</si>
  <si>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</si>
  <si>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</si>
  <si>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</si>
  <si>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</si>
  <si>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</si>
  <si>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</si>
  <si>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</si>
  <si>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</si>
  <si>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</si>
  <si>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</si>
  <si>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</si>
  <si>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</si>
  <si>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</si>
  <si>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</si>
  <si>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</si>
  <si>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</si>
  <si>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</si>
  <si>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</si>
  <si>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</si>
  <si>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</si>
  <si>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</si>
  <si>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</si>
  <si>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</si>
  <si>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</si>
  <si>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</si>
  <si>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</si>
  <si>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</si>
  <si>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</si>
  <si>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</si>
  <si>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</si>
  <si>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</si>
  <si>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</si>
  <si>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</si>
  <si>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</si>
  <si>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</si>
  <si>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</si>
  <si>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</si>
  <si>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</si>
  <si>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</si>
  <si>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</si>
  <si>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</si>
  <si>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</si>
  <si>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</si>
  <si>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</si>
  <si>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</si>
  <si>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</si>
  <si>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</si>
  <si>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</si>
  <si>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</si>
  <si>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</si>
  <si>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</si>
  <si>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</si>
  <si>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</si>
  <si>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</si>
  <si>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</si>
  <si>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</si>
  <si>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</si>
  <si>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</si>
  <si>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</si>
  <si>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</si>
  <si>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</si>
  <si>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</si>
  <si>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</si>
  <si>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</si>
  <si>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</si>
  <si>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</si>
  <si>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</si>
  <si>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</si>
  <si>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</si>
  <si>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</si>
  <si>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</si>
  <si>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</si>
  <si>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</si>
  <si>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</si>
  <si>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</si>
  <si>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</si>
  <si>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</si>
  <si>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</si>
  <si>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</si>
  <si>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</si>
  <si>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</si>
  <si>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</si>
  <si>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</si>
  <si>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</si>
  <si>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</si>
  <si>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</si>
  <si>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</si>
  <si>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</si>
  <si>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</si>
  <si>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</si>
  <si>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</si>
  <si>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</si>
  <si>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</si>
  <si>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</si>
  <si>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</si>
  <si>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</si>
  <si>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</si>
  <si>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</si>
  <si>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</si>
  <si>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</si>
  <si>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</si>
  <si>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</si>
  <si>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</si>
  <si>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</si>
  <si>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</si>
  <si>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</si>
  <si>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</si>
  <si>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</si>
  <si>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</si>
  <si>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</si>
  <si>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</si>
  <si>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</si>
  <si>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</si>
  <si>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</si>
  <si>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</si>
  <si>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</si>
  <si>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</si>
  <si>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</si>
  <si>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</si>
  <si>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</si>
  <si>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</si>
  <si>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</si>
  <si>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</si>
  <si>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</si>
  <si>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</si>
  <si>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</si>
  <si>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</si>
  <si>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</si>
  <si>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</si>
  <si>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</si>
  <si>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</si>
  <si>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</si>
  <si>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</si>
  <si>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</si>
  <si>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</si>
  <si>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</si>
  <si>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</si>
  <si>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</si>
  <si>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</si>
  <si>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</si>
  <si>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</si>
  <si>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</si>
  <si>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</si>
  <si>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</si>
  <si>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</si>
  <si>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</si>
  <si>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</si>
  <si>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</si>
  <si>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</si>
  <si>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</si>
  <si>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</si>
  <si>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</si>
  <si>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</si>
  <si>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</si>
  <si>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</si>
  <si>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</si>
  <si>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</si>
  <si>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</si>
  <si>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</si>
  <si>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</si>
  <si>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</si>
  <si>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</si>
  <si>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</si>
  <si>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</si>
  <si>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</si>
  <si>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</si>
  <si>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</si>
  <si>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</si>
  <si>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</si>
  <si>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</si>
  <si>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</si>
  <si>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</si>
  <si>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</si>
  <si>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</si>
  <si>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</si>
  <si>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</si>
  <si>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</si>
  <si>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</si>
  <si>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</si>
  <si>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</si>
  <si>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</si>
  <si>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</si>
  <si>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</si>
  <si>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</si>
  <si>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</si>
  <si>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</si>
  <si>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</si>
  <si>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</si>
  <si>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</si>
  <si>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</si>
  <si>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</si>
  <si>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</si>
  <si>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</si>
  <si>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</si>
  <si>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</si>
  <si>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</si>
  <si>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</si>
  <si>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</si>
  <si>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</si>
  <si>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</si>
  <si>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</si>
  <si>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</si>
  <si>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</si>
  <si>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</si>
  <si>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</si>
  <si>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</si>
  <si>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</si>
  <si>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</si>
  <si>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</si>
  <si>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</si>
  <si>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</si>
  <si>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</si>
  <si>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</si>
  <si>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</si>
  <si>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</si>
  <si>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</si>
  <si>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</si>
  <si>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</si>
  <si>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</si>
  <si>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</si>
  <si>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</si>
  <si>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</si>
  <si>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</si>
  <si>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</si>
  <si>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</si>
  <si>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</si>
  <si>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</si>
  <si>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</si>
  <si>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</si>
  <si>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</si>
  <si>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</si>
  <si>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</si>
  <si>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</si>
  <si>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</si>
  <si>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</si>
  <si>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</si>
  <si>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</si>
  <si>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</si>
  <si>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</si>
  <si>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</si>
  <si>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</si>
  <si>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</si>
  <si>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</si>
  <si>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</si>
  <si>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</si>
  <si>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</si>
  <si>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</si>
  <si>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</si>
  <si>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</si>
  <si>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</si>
  <si>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</si>
  <si>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</si>
  <si>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</si>
  <si>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</si>
  <si>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</si>
  <si>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</si>
  <si>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</si>
  <si>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</si>
  <si>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</si>
  <si>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</si>
  <si>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</si>
  <si>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</si>
  <si>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</si>
  <si>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</si>
  <si>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</si>
  <si>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</si>
  <si>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</si>
  <si>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</si>
  <si>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</si>
  <si>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</si>
  <si>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</si>
  <si>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</si>
  <si>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</si>
  <si>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</si>
  <si>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</si>
  <si>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</si>
  <si>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</si>
  <si>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</si>
  <si>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</si>
  <si>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</si>
  <si>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</si>
  <si>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</si>
  <si>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</si>
  <si>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</si>
  <si>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</si>
  <si>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</si>
  <si>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</si>
  <si>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</si>
  <si>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</si>
  <si>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</si>
  <si>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</si>
  <si>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</si>
  <si>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</si>
  <si>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</si>
  <si>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</si>
  <si>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</si>
  <si>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</si>
  <si>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</si>
  <si>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</si>
  <si>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</si>
  <si>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</si>
  <si>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</si>
  <si>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</si>
  <si>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</si>
  <si>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</si>
  <si>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</si>
  <si>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</si>
  <si>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</si>
  <si>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</si>
  <si>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</si>
  <si>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</si>
  <si>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</si>
  <si>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</si>
  <si>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</si>
  <si>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</si>
  <si>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</si>
  <si>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</si>
  <si>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</si>
  <si>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</si>
  <si>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</si>
  <si>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</si>
  <si>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</si>
  <si>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</si>
  <si>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</si>
  <si>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</si>
  <si>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</si>
  <si>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</si>
  <si>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</si>
  <si>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</si>
  <si>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</si>
  <si>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</si>
  <si>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</si>
  <si>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</si>
  <si>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</si>
  <si>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</si>
  <si>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</si>
  <si>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</si>
  <si>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</si>
  <si>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</si>
  <si>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</si>
  <si>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</si>
  <si>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</si>
  <si>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</si>
  <si>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</si>
  <si>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</si>
  <si>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</si>
  <si>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</si>
  <si>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</si>
  <si>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</si>
  <si>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</si>
  <si>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</si>
  <si>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</si>
  <si>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</si>
  <si>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</si>
  <si>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</si>
  <si>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</si>
  <si>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</si>
  <si>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</si>
  <si>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</si>
  <si>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</si>
  <si>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</si>
  <si>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</si>
  <si>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</si>
  <si>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</si>
  <si>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</si>
  <si>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</si>
  <si>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</si>
  <si>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</si>
  <si>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</si>
  <si>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</si>
  <si>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</si>
  <si>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</si>
  <si>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</si>
  <si>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</si>
  <si>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</si>
  <si>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</si>
  <si>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</si>
  <si>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</si>
  <si>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</si>
  <si>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</si>
  <si>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</si>
  <si>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</si>
  <si>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</si>
  <si>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</si>
  <si>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</si>
  <si>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</si>
  <si>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</si>
  <si>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</si>
  <si>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</si>
  <si>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</si>
  <si>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</si>
  <si>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</si>
  <si>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</si>
  <si>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</si>
  <si>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</si>
  <si>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</si>
  <si>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</si>
  <si>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</si>
  <si>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</si>
  <si>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</si>
  <si>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</si>
  <si>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</si>
  <si>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</si>
  <si>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</si>
  <si>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</si>
  <si>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</si>
  <si>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</si>
  <si>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</si>
  <si>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</si>
  <si>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</si>
  <si>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</si>
  <si>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</si>
  <si>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</si>
  <si>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</si>
  <si>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</si>
  <si>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</si>
  <si>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</si>
  <si>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</si>
  <si>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</si>
  <si>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</si>
  <si>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</si>
  <si>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</si>
  <si>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</si>
  <si>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</si>
  <si>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</si>
  <si>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</si>
  <si>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</si>
  <si>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</si>
  <si>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</si>
  <si>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</si>
  <si>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</si>
  <si>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</si>
  <si>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</si>
  <si>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</si>
  <si>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</si>
  <si>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</si>
  <si>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</si>
  <si>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</si>
  <si>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</si>
  <si>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</si>
  <si>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</si>
  <si>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</si>
  <si>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</si>
  <si>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</si>
  <si>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</si>
  <si>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</si>
  <si>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</si>
  <si>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</si>
  <si>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</si>
  <si>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</si>
  <si>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</si>
  <si>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</si>
  <si>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</si>
  <si>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</si>
  <si>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</si>
  <si>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</si>
  <si>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</si>
  <si>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</si>
  <si>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</si>
  <si>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</si>
  <si>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</si>
  <si>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</si>
  <si>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</si>
  <si>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</si>
  <si>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</si>
  <si>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</si>
  <si>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</si>
  <si>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</si>
  <si>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</si>
  <si>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</si>
  <si>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</si>
  <si>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</si>
  <si>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</si>
  <si>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</si>
  <si>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</si>
  <si>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</si>
  <si>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</si>
  <si>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</si>
  <si>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</si>
  <si>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</si>
  <si>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</si>
  <si>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</si>
  <si>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</si>
  <si>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</si>
  <si>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</si>
  <si>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</si>
  <si>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</si>
  <si>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</si>
  <si>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</si>
  <si>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</si>
  <si>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</si>
  <si>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</si>
  <si>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</si>
  <si>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</si>
  <si>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</si>
  <si>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</si>
  <si>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</si>
  <si>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</si>
  <si>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</si>
  <si>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</si>
  <si>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</si>
  <si>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</si>
  <si>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</si>
  <si>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</si>
  <si>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</si>
  <si>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</si>
  <si>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</si>
  <si>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</si>
  <si>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</si>
  <si>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</si>
  <si>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</si>
  <si>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</si>
  <si>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</si>
  <si>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</si>
  <si>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</si>
  <si>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</si>
  <si>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</si>
  <si>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</si>
  <si>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</si>
  <si>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</si>
  <si>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</si>
  <si>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</si>
  <si>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</si>
  <si>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</si>
  <si>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</si>
  <si>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</si>
  <si>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</si>
  <si>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</si>
  <si>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</si>
  <si>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</si>
  <si>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</si>
  <si>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</si>
  <si>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</si>
  <si>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</si>
  <si>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</si>
  <si>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</si>
  <si>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</si>
  <si>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</si>
  <si>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</si>
  <si>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</si>
  <si>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</si>
  <si>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</si>
  <si>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</si>
  <si>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</si>
  <si>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</si>
  <si>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</si>
  <si>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</si>
  <si>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</si>
  <si>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</si>
  <si>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</si>
  <si>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</si>
  <si>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</si>
  <si>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</si>
  <si>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</si>
  <si>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</si>
  <si>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</si>
  <si>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</si>
  <si>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</si>
  <si>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</si>
  <si>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</si>
  <si>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</si>
  <si>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</si>
  <si>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</si>
  <si>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</si>
  <si>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</si>
  <si>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</si>
  <si>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</si>
  <si>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</si>
  <si>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</si>
  <si>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</si>
  <si>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</si>
  <si>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</si>
  <si>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</si>
  <si>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</si>
  <si>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</si>
  <si>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</si>
  <si>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</si>
  <si>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</si>
  <si>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</si>
  <si>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</si>
  <si>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</si>
  <si>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</si>
  <si>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</si>
  <si>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</si>
  <si>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</si>
  <si>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</si>
  <si>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</si>
  <si>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</si>
  <si>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</si>
  <si>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</si>
  <si>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</si>
  <si>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</si>
  <si>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</si>
  <si>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</si>
  <si>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</si>
  <si>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</si>
  <si>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</si>
  <si>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</si>
  <si>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</si>
  <si>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</si>
  <si>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</si>
  <si>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</si>
  <si>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</si>
  <si>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</si>
  <si>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</si>
  <si>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</si>
  <si>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</si>
  <si>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</si>
  <si>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</si>
  <si>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</si>
  <si>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</si>
  <si>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</si>
  <si>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</si>
  <si>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</si>
  <si>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</si>
  <si>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</si>
  <si>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</si>
  <si>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</si>
  <si>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</si>
  <si>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</si>
  <si>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</si>
  <si>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</si>
  <si>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</si>
  <si>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</si>
  <si>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</si>
  <si>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</si>
  <si>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</si>
  <si>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</si>
  <si>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</si>
  <si>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</si>
  <si>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</si>
  <si>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</si>
  <si>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</si>
  <si>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</si>
  <si>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</si>
  <si>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</si>
  <si>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</si>
  <si>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</si>
  <si>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</si>
  <si>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</si>
  <si>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</si>
  <si>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</si>
  <si>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</si>
  <si>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</si>
  <si>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</si>
  <si>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</si>
  <si>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</si>
  <si>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</si>
  <si>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</si>
  <si>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</si>
  <si>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</si>
  <si>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</si>
  <si>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</si>
  <si>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</si>
  <si>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</si>
  <si>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</si>
  <si>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</si>
  <si>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</si>
  <si>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</si>
  <si>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</si>
  <si>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</si>
  <si>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</si>
  <si>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</si>
  <si>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</si>
  <si>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</si>
  <si>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</si>
  <si>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</si>
  <si>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</si>
  <si>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</si>
  <si>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</si>
  <si>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</si>
  <si>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</si>
  <si>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</si>
  <si>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</si>
  <si>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</si>
  <si>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</si>
  <si>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</si>
  <si>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</si>
  <si>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</si>
  <si>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</si>
  <si>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</si>
  <si>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</si>
  <si>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</si>
  <si>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</si>
  <si>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</si>
  <si>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</si>
  <si>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</si>
  <si>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</si>
  <si>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</si>
  <si>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</si>
  <si>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</si>
  <si>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</si>
  <si>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</si>
  <si>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</si>
  <si>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</si>
  <si>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</si>
  <si>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</si>
  <si>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</si>
  <si>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</si>
  <si>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</si>
  <si>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</si>
  <si>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</si>
  <si>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</si>
  <si>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</si>
  <si>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</si>
  <si>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</si>
  <si>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</si>
  <si>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</si>
  <si>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</si>
  <si>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</si>
  <si>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</si>
  <si>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</si>
  <si>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</si>
  <si>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</si>
  <si>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</si>
  <si>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</si>
  <si>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</si>
  <si>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</si>
  <si>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</si>
  <si>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</si>
  <si>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</si>
  <si>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</si>
  <si>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</si>
  <si>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</si>
  <si>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</si>
  <si>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</si>
  <si>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</si>
  <si>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</si>
  <si>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</si>
  <si>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</si>
  <si>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</si>
  <si>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</si>
  <si>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</si>
  <si>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</si>
  <si>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</si>
  <si>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</si>
  <si>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</si>
  <si>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</si>
  <si>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</si>
  <si>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</si>
  <si>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</si>
  <si>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</si>
  <si>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</si>
  <si>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</si>
  <si>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</si>
  <si>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</si>
  <si>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</si>
  <si>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</si>
  <si>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</si>
  <si>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</si>
  <si>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</si>
  <si>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</si>
  <si>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</si>
  <si>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</si>
  <si>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</si>
  <si>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</si>
  <si>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</si>
  <si>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</si>
  <si>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</si>
  <si>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</si>
  <si>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</si>
  <si>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</si>
  <si>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</si>
  <si>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</si>
  <si>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</si>
  <si>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</si>
  <si>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</si>
  <si>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</si>
  <si>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</si>
  <si>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</si>
  <si>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</si>
  <si>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</si>
  <si>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</si>
  <si>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</si>
  <si>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</si>
  <si>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</si>
  <si>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</si>
  <si>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</si>
  <si>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</si>
  <si>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</si>
  <si>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</si>
  <si>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</si>
  <si>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</si>
  <si>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</si>
  <si>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</si>
  <si>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</si>
  <si>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</si>
  <si>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</si>
  <si>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</si>
  <si>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</si>
  <si>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</si>
  <si>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</si>
  <si>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</si>
  <si>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</si>
  <si>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</si>
  <si>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</si>
  <si>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</si>
  <si>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</si>
  <si>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</si>
  <si>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</si>
  <si>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</si>
  <si>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</si>
  <si>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</si>
  <si>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</si>
  <si>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</si>
  <si>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</si>
  <si>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</si>
  <si>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</si>
  <si>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</si>
  <si>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</si>
  <si>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</si>
  <si>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</si>
  <si>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</si>
  <si>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</si>
  <si>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</si>
  <si>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</si>
  <si>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</si>
  <si>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</si>
  <si>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</si>
  <si>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</si>
  <si>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</si>
  <si>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</si>
  <si>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</si>
  <si>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</si>
  <si>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</si>
  <si>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</si>
  <si>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</si>
  <si>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</si>
  <si>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</si>
  <si>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</si>
  <si>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</si>
  <si>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</si>
  <si>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</si>
  <si>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</si>
  <si>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</si>
  <si>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</si>
  <si>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</si>
  <si>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</si>
  <si>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</si>
  <si>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</si>
  <si>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</si>
  <si>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</si>
  <si>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</si>
  <si>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</si>
  <si>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</si>
  <si>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</si>
  <si>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</si>
  <si>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</si>
  <si>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</si>
  <si>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</si>
  <si>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</si>
  <si>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</si>
  <si>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</si>
  <si>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</si>
  <si>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</si>
  <si>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</si>
  <si>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</si>
  <si>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</si>
  <si>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</si>
  <si>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</si>
  <si>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</si>
  <si>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</si>
  <si>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</si>
  <si>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</si>
  <si>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</si>
  <si>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</si>
  <si>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</si>
  <si>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</si>
  <si>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</si>
  <si>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</si>
  <si>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</si>
  <si>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</si>
  <si>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</si>
  <si>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</si>
  <si>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</si>
  <si>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</si>
  <si>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</si>
  <si>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</si>
  <si>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</si>
  <si>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</si>
  <si>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</si>
  <si>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</si>
  <si>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</si>
  <si>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</si>
  <si>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</si>
  <si>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</si>
  <si>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</si>
  <si>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</si>
  <si>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</si>
  <si>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</si>
  <si>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</si>
  <si>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</si>
  <si>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</si>
  <si>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</si>
  <si>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</si>
  <si>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</si>
  <si>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</si>
  <si>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</si>
  <si>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</si>
  <si>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</si>
  <si>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</si>
  <si>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</si>
  <si>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</si>
  <si>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</si>
  <si>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</si>
  <si>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</si>
  <si>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</si>
  <si>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</si>
  <si>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</si>
  <si>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</si>
  <si>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</si>
  <si>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</si>
  <si>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</si>
  <si>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</si>
  <si>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</si>
  <si>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</si>
  <si>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</si>
  <si>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</si>
  <si>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</si>
  <si>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</si>
  <si>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</si>
  <si>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</si>
  <si>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</si>
  <si>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</si>
  <si>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</si>
  <si>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</si>
  <si>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</si>
  <si>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</si>
  <si>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</si>
  <si>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</si>
  <si>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</si>
  <si>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</si>
  <si>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</si>
  <si>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</si>
  <si>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</si>
  <si>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</si>
  <si>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</si>
  <si>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</si>
  <si>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</si>
  <si>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</si>
  <si>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</si>
  <si>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</si>
  <si>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</si>
  <si>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</si>
  <si>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</si>
  <si>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</si>
  <si>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</si>
  <si>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</si>
  <si>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</si>
  <si>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</si>
  <si>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</si>
  <si>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</si>
  <si>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</si>
  <si>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</si>
  <si>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</si>
  <si>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</si>
  <si>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</si>
  <si>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</si>
  <si>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</si>
  <si>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</si>
  <si>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</si>
  <si>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</si>
  <si>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</si>
  <si>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</si>
  <si>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</si>
  <si>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</si>
  <si>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</si>
  <si>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</si>
  <si>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</si>
  <si>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</si>
  <si>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</si>
  <si>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</si>
  <si>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</si>
  <si>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</si>
  <si>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</si>
  <si>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</si>
  <si>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</si>
  <si>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</si>
  <si>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</si>
  <si>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</si>
  <si>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</si>
  <si>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</si>
  <si>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</si>
  <si>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</si>
  <si>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</si>
  <si>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</si>
  <si>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</si>
  <si>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</si>
  <si>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</si>
  <si>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</si>
  <si>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</si>
  <si>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</si>
  <si>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</si>
  <si>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</si>
  <si>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</si>
  <si>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</si>
  <si>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</si>
  <si>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</si>
  <si>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</si>
  <si>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</si>
  <si>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</si>
  <si>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</si>
  <si>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</si>
  <si>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</si>
  <si>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</si>
  <si>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</si>
  <si>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</si>
  <si>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</si>
  <si>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</si>
  <si>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</si>
  <si>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</si>
  <si>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</si>
  <si>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</si>
  <si>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</si>
  <si>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</si>
  <si>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</si>
  <si>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</si>
  <si>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</si>
  <si>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</si>
  <si>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</si>
  <si>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</si>
  <si>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</si>
  <si>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</si>
  <si>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</si>
  <si>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</si>
  <si>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</si>
  <si>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</si>
  <si>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</si>
  <si>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</si>
  <si>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</si>
  <si>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</si>
  <si>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</si>
  <si>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</si>
  <si>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</si>
  <si>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</si>
  <si>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</si>
  <si>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</si>
  <si>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</si>
  <si>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</si>
  <si>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</si>
  <si>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</si>
  <si>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</si>
  <si>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</si>
  <si>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</si>
  <si>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</si>
  <si>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</si>
  <si>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</si>
  <si>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</si>
  <si>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</si>
  <si>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</si>
  <si>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</si>
  <si>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</si>
  <si>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</si>
  <si>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</si>
  <si>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</si>
  <si>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</si>
  <si>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</si>
  <si>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</si>
  <si>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</si>
  <si>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</si>
  <si>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</si>
  <si>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</si>
  <si>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</si>
  <si>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</si>
  <si>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</si>
  <si>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</si>
  <si>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</si>
  <si>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</si>
  <si>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</si>
  <si>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</si>
  <si>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</si>
  <si>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</si>
  <si>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</si>
  <si>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</si>
  <si>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</si>
  <si>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</si>
  <si>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</si>
  <si>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</si>
  <si>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</si>
  <si>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</si>
  <si>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</si>
  <si>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</si>
  <si>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</si>
  <si>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</si>
  <si>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</si>
  <si>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</si>
  <si>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</si>
  <si>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</si>
  <si>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</si>
  <si>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</si>
  <si>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</si>
  <si>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</si>
  <si>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</si>
  <si>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</si>
  <si>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</si>
  <si>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</si>
  <si>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</si>
  <si>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</si>
  <si>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</si>
  <si>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</si>
  <si>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</si>
  <si>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</si>
  <si>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</si>
  <si>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</si>
  <si>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</si>
  <si>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</si>
  <si>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</si>
  <si>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</si>
  <si>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</si>
  <si>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</si>
  <si>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</si>
  <si>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</si>
  <si>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</si>
  <si>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</si>
  <si>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</si>
  <si>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</si>
  <si>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</si>
  <si>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</si>
  <si>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</si>
  <si>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</si>
  <si>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</si>
  <si>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</si>
  <si>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</si>
  <si>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</si>
  <si>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</si>
  <si>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</si>
  <si>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</si>
  <si>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</si>
  <si>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</si>
  <si>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</si>
  <si>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</si>
  <si>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</si>
  <si>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</si>
  <si>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</si>
  <si>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</si>
  <si>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</si>
  <si>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</si>
  <si>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</si>
  <si>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</si>
  <si>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</si>
  <si>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</si>
  <si>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</si>
  <si>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</si>
  <si>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</si>
  <si>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</si>
  <si>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</si>
  <si>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</si>
  <si>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</si>
  <si>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</si>
  <si>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</si>
  <si>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</si>
  <si>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</si>
  <si>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</si>
  <si>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</si>
  <si>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</si>
  <si>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</si>
  <si>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</si>
  <si>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</si>
  <si>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</si>
  <si>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</si>
  <si>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</si>
  <si>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</si>
  <si>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</si>
  <si>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</si>
  <si>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</si>
  <si>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</si>
  <si>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</si>
  <si>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</si>
  <si>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</si>
  <si>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</si>
  <si>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</si>
  <si>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</si>
  <si>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</si>
  <si>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</si>
  <si>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</si>
  <si>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</si>
  <si>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</si>
  <si>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</si>
  <si>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</si>
  <si>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</si>
  <si>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</si>
  <si>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</si>
  <si>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</si>
  <si>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</si>
  <si>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</si>
  <si>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</si>
  <si>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</si>
  <si>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</si>
  <si>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</si>
  <si>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</si>
  <si>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</si>
  <si>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</si>
  <si>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</si>
  <si>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</si>
  <si>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</si>
  <si>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</si>
  <si>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</si>
  <si>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</si>
  <si>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</si>
  <si>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</si>
  <si>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</si>
  <si>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</si>
  <si>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</si>
  <si>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</si>
  <si>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</si>
  <si>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</si>
  <si>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</si>
  <si>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</si>
  <si>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</si>
  <si>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</si>
  <si>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</si>
  <si>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</si>
  <si>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</si>
  <si>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</si>
  <si>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</si>
  <si>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</si>
  <si>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</si>
  <si>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</si>
  <si>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</si>
  <si>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</si>
  <si>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</si>
  <si>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</si>
  <si>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</si>
  <si>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</si>
  <si>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</si>
  <si>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</si>
  <si>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</si>
  <si>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</si>
  <si>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</si>
  <si>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</si>
  <si>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</si>
  <si>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</si>
  <si>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</si>
  <si>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</si>
  <si>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</si>
  <si>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</si>
  <si>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</si>
  <si>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</si>
  <si>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</si>
  <si>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</si>
  <si>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</si>
  <si>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</si>
  <si>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</si>
  <si>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</si>
  <si>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</si>
  <si>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</si>
  <si>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</si>
  <si>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</si>
  <si>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</si>
  <si>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</si>
  <si>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</si>
  <si>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</si>
  <si>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</si>
  <si>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</si>
  <si>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</si>
  <si>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</si>
  <si>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</si>
  <si>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</si>
  <si>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</si>
  <si>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</si>
  <si>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</si>
  <si>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</si>
  <si>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</si>
  <si>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</si>
  <si>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</si>
  <si>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</si>
  <si>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</si>
  <si>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</si>
  <si>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</si>
  <si>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</si>
  <si>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</si>
  <si>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</si>
  <si>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</si>
  <si>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</si>
  <si>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</si>
  <si>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</si>
  <si>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</si>
  <si>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</si>
  <si>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</si>
  <si>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</si>
  <si>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</si>
  <si>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</si>
  <si>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</si>
  <si>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</si>
  <si>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</si>
  <si>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</si>
  <si>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</si>
  <si>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</si>
  <si>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</si>
  <si>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</si>
  <si>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</si>
  <si>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</si>
  <si>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</si>
  <si>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</si>
  <si>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</si>
  <si>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</si>
  <si>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</si>
  <si>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</si>
  <si>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</si>
  <si>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</si>
  <si>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</si>
  <si>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</si>
  <si>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</si>
  <si>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</si>
  <si>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</si>
  <si>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</si>
  <si>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</si>
  <si>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</si>
  <si>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</si>
  <si>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</si>
  <si>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</si>
  <si>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</si>
  <si>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</si>
  <si>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</si>
  <si>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</si>
  <si>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</si>
  <si>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</si>
  <si>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</si>
  <si>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</si>
  <si>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</si>
  <si>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</si>
  <si>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</si>
  <si>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</si>
  <si>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</si>
  <si>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</si>
  <si>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</si>
  <si>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</si>
  <si>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</si>
  <si>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</si>
  <si>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</si>
  <si>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</si>
  <si>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</si>
  <si>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</si>
  <si>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</si>
  <si>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</si>
  <si>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</si>
  <si>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</si>
  <si>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</si>
  <si>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</si>
  <si>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</si>
  <si>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</si>
  <si>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</si>
  <si>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</si>
  <si>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</si>
  <si>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</si>
  <si>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</si>
  <si>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</si>
  <si>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</si>
  <si>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</si>
  <si>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</si>
  <si>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</si>
  <si>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</si>
  <si>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</si>
  <si>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</si>
  <si>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</si>
  <si>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</si>
  <si>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</si>
  <si>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</si>
  <si>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</si>
  <si>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</si>
  <si>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</si>
  <si>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</si>
  <si>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</si>
  <si>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</si>
  <si>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</si>
  <si>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</si>
  <si>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</si>
  <si>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</si>
  <si>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</si>
  <si>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</si>
  <si>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</si>
  <si>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</si>
  <si>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</si>
  <si>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</si>
  <si>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</si>
  <si>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</si>
  <si>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</si>
  <si>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</si>
  <si>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</si>
  <si>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</si>
  <si>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</si>
  <si>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</si>
  <si>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</si>
  <si>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</si>
  <si>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</si>
  <si>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</si>
  <si>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</si>
  <si>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</si>
  <si>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</si>
  <si>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</si>
  <si>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</si>
  <si>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</si>
  <si>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</si>
  <si>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</si>
  <si>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</si>
  <si>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</si>
  <si>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</si>
  <si>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</si>
  <si>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</si>
  <si>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</si>
  <si>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</si>
  <si>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</si>
  <si>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</si>
  <si>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</si>
  <si>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</si>
  <si>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</si>
  <si>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</si>
  <si>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</si>
  <si>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</si>
  <si>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</si>
  <si>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</si>
  <si>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</si>
  <si>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</si>
  <si>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</si>
  <si>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</si>
  <si>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</si>
  <si>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</si>
  <si>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</si>
  <si>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</si>
  <si>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</si>
  <si>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</si>
  <si>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</si>
  <si>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</si>
  <si>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</si>
  <si>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</si>
  <si>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</si>
  <si>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</si>
  <si>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</si>
  <si>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</si>
  <si>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</si>
  <si>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</si>
  <si>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</si>
  <si>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</si>
  <si>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</si>
  <si>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</si>
  <si>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</si>
  <si>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</si>
  <si>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</si>
  <si>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</si>
  <si>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</si>
  <si>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</si>
  <si>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</si>
  <si>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</si>
  <si>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</si>
  <si>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</si>
  <si>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</si>
  <si>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</si>
  <si>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</si>
  <si>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</si>
  <si>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</si>
  <si>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</si>
  <si>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</si>
  <si>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</si>
  <si>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</si>
  <si>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</si>
  <si>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</si>
  <si>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</si>
  <si>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</si>
  <si>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</si>
  <si>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</si>
  <si>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</si>
  <si>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</si>
  <si>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</si>
  <si>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</si>
  <si>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</si>
  <si>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</si>
  <si>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</si>
  <si>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</si>
  <si>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</si>
  <si>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</si>
  <si>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</si>
  <si>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</si>
  <si>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</si>
  <si>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</si>
  <si>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</si>
  <si>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</si>
  <si>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</si>
  <si>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</si>
  <si>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</si>
  <si>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</si>
  <si>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</si>
  <si>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</si>
  <si>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</si>
  <si>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</si>
  <si>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</si>
  <si>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</si>
  <si>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</si>
  <si>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</si>
  <si>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</si>
  <si>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</si>
  <si>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</si>
  <si>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</si>
  <si>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</si>
  <si>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</si>
  <si>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</si>
  <si>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</si>
  <si>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</si>
  <si>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</si>
  <si>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</si>
  <si>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</si>
  <si>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</si>
  <si>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</si>
  <si>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</si>
  <si>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</si>
  <si>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</si>
  <si>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</si>
  <si>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</si>
  <si>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</si>
  <si>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</si>
  <si>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</si>
  <si>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</si>
  <si>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</si>
  <si>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</si>
  <si>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</si>
  <si>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</si>
  <si>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</si>
  <si>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</si>
  <si>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</si>
  <si>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</si>
  <si>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</si>
  <si>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</si>
  <si>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</si>
  <si>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</si>
  <si>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</si>
  <si>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</si>
  <si>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</si>
  <si>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</si>
  <si>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</si>
  <si>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</si>
  <si>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</si>
  <si>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</si>
  <si>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</si>
  <si>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</si>
  <si>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</si>
  <si>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</si>
  <si>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</si>
  <si>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</si>
  <si>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</si>
  <si>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</si>
  <si>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</si>
  <si>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</si>
  <si>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</si>
  <si>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</si>
  <si>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</si>
  <si>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</si>
  <si>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</si>
  <si>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</si>
  <si>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</si>
  <si>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</si>
  <si>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</si>
  <si>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</si>
  <si>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</si>
  <si>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</si>
  <si>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</si>
  <si>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</si>
  <si>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</si>
  <si>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</si>
  <si>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</si>
  <si>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</si>
  <si>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</si>
  <si>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</si>
  <si>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</si>
  <si>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</si>
  <si>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</si>
  <si>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</si>
  <si>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</si>
  <si>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</si>
  <si>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</si>
  <si>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</si>
  <si>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</si>
  <si>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</si>
  <si>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</si>
  <si>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</si>
  <si>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</si>
  <si>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</si>
  <si>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</si>
  <si>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</si>
  <si>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</si>
  <si>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</si>
  <si>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</si>
  <si>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</si>
  <si>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</si>
  <si>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</si>
  <si>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</si>
  <si>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</si>
  <si>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</si>
  <si>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</si>
  <si>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</si>
  <si>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</si>
  <si>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</si>
  <si>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</si>
  <si>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</si>
  <si>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</si>
  <si>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</si>
  <si>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</si>
  <si>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</si>
  <si>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</si>
  <si>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</si>
  <si>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</si>
  <si>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</si>
  <si>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</si>
  <si>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</si>
  <si>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</si>
  <si>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</si>
  <si>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</si>
  <si>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</si>
  <si>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</si>
  <si>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</si>
  <si>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</si>
  <si>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</si>
  <si>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</si>
  <si>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</si>
  <si>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</si>
  <si>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</si>
  <si>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</si>
  <si>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</si>
  <si>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</si>
  <si>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</si>
  <si>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</si>
  <si>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</si>
  <si>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</si>
  <si>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</si>
  <si>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</si>
  <si>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</si>
  <si>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</si>
  <si>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</si>
  <si>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</si>
  <si>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</si>
  <si>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</si>
  <si>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</si>
  <si>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</si>
  <si>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</si>
  <si>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</si>
  <si>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</si>
  <si>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</si>
  <si>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</si>
  <si>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</si>
  <si>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</si>
  <si>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</si>
  <si>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</si>
  <si>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</si>
  <si>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</si>
  <si>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</si>
  <si>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</si>
  <si>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</si>
  <si>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</si>
  <si>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</si>
  <si>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</si>
  <si>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</si>
  <si>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</si>
  <si>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</si>
  <si>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</si>
  <si>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</si>
  <si>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</si>
  <si>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</si>
  <si>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</si>
  <si>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</si>
  <si>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</si>
  <si>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</si>
  <si>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</si>
  <si>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</si>
  <si>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</si>
  <si>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</si>
  <si>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</si>
  <si>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</si>
  <si>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</si>
  <si>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</si>
  <si>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</si>
  <si>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</si>
  <si>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</si>
  <si>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</si>
  <si>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</si>
  <si>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</si>
  <si>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</si>
  <si>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</si>
  <si>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</si>
  <si>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</si>
  <si>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</si>
  <si>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</si>
  <si>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</si>
  <si>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</si>
  <si>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</si>
  <si>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</si>
  <si>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</si>
  <si>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</si>
  <si>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</si>
  <si>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</si>
  <si>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</si>
  <si>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</si>
  <si>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</si>
  <si>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</si>
  <si>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</si>
  <si>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</si>
  <si>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</si>
  <si>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</si>
  <si>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</si>
  <si>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</si>
  <si>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</si>
  <si>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</si>
  <si>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</si>
  <si>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</si>
  <si>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</si>
  <si>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</si>
  <si>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</si>
  <si>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</si>
  <si>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</si>
  <si>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</si>
  <si>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</si>
  <si>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</si>
  <si>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</si>
  <si>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</si>
  <si>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</si>
  <si>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</si>
  <si>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</si>
  <si>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</si>
  <si>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</si>
  <si>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</si>
  <si>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</si>
  <si>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</si>
  <si>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</si>
  <si>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</si>
  <si>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</si>
  <si>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</si>
  <si>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</si>
  <si>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</si>
  <si>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</si>
  <si>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</si>
  <si>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</si>
  <si>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</si>
  <si>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</si>
  <si>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</si>
  <si>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</si>
  <si>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</si>
  <si>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</si>
  <si>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</si>
  <si>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</si>
  <si>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</si>
  <si>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</si>
  <si>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</si>
  <si>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</si>
  <si>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</si>
  <si>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</si>
  <si>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</si>
  <si>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</si>
  <si>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</si>
  <si>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</si>
  <si>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</si>
  <si>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</si>
  <si>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</si>
  <si>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</si>
  <si>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</si>
  <si>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</si>
  <si>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</si>
  <si>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</si>
  <si>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</si>
  <si>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</si>
  <si>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</si>
  <si>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</si>
  <si>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</si>
  <si>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</si>
  <si>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</si>
  <si>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</si>
  <si>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</si>
  <si>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</si>
  <si>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</si>
  <si>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</si>
  <si>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</si>
  <si>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</si>
  <si>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</si>
  <si>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</si>
  <si>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</si>
  <si>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</si>
  <si>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</si>
  <si>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</si>
  <si>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</si>
  <si>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</si>
  <si>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</si>
  <si>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</si>
  <si>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</si>
  <si>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</si>
  <si>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</si>
  <si>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</si>
  <si>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</si>
  <si>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</si>
  <si>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</si>
  <si>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</si>
  <si>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</si>
  <si>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</si>
  <si>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</si>
  <si>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</si>
  <si>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</si>
  <si>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</si>
  <si>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</si>
  <si>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</si>
  <si>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</si>
  <si>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</si>
  <si>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</si>
  <si>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</si>
  <si>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</si>
  <si>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</si>
  <si>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</si>
  <si>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</si>
  <si>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</si>
  <si>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</si>
  <si>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</si>
  <si>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</si>
  <si>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</si>
  <si>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</si>
  <si>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</si>
  <si>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</si>
  <si>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</si>
  <si>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</si>
  <si>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</si>
  <si>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</si>
  <si>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</si>
  <si>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</si>
  <si>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</si>
  <si>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</si>
  <si>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</si>
  <si>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</si>
  <si>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</si>
  <si>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</si>
  <si>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</si>
  <si>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</si>
  <si>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</si>
  <si>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</si>
  <si>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</si>
  <si>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</si>
  <si>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</si>
  <si>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</si>
  <si>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</si>
  <si>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</si>
  <si>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</si>
  <si>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</si>
  <si>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</si>
  <si>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</si>
  <si>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</si>
  <si>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</si>
  <si>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</si>
  <si>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</si>
  <si>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</si>
  <si>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</si>
  <si>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</si>
  <si>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</si>
  <si>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</si>
  <si>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</si>
  <si>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</si>
  <si>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</si>
  <si>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</si>
  <si>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</si>
  <si>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</si>
  <si>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</si>
  <si>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</si>
  <si>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</si>
  <si>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</si>
  <si>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</si>
  <si>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</si>
  <si>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</si>
  <si>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</si>
  <si>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</si>
  <si>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</si>
  <si>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</si>
  <si>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</si>
  <si>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</si>
  <si>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</si>
  <si>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</si>
  <si>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</si>
  <si>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</si>
  <si>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</si>
  <si>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</si>
  <si>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</si>
  <si>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</si>
  <si>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</si>
  <si>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</si>
  <si>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</si>
  <si>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</si>
  <si>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</si>
  <si>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</si>
  <si>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</si>
  <si>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</si>
  <si>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</si>
  <si>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</si>
  <si>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</si>
  <si>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</si>
  <si>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</si>
  <si>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</si>
  <si>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</si>
  <si>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</si>
  <si>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</si>
  <si>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</si>
  <si>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</si>
  <si>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</si>
  <si>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</si>
  <si>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</si>
  <si>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</si>
  <si>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</si>
  <si>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</si>
  <si>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</si>
  <si>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</si>
  <si>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</si>
  <si>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</si>
  <si>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</si>
  <si>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</si>
  <si>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</si>
  <si>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</si>
  <si>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</si>
  <si>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</si>
  <si>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</si>
  <si>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</si>
  <si>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</si>
  <si>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</si>
  <si>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</si>
  <si>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</si>
  <si>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</si>
  <si>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</si>
  <si>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</si>
  <si>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</si>
  <si>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</si>
  <si>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</si>
  <si>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</si>
  <si>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</si>
  <si>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</si>
  <si>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</si>
  <si>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</si>
  <si>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</si>
  <si>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</si>
  <si>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</si>
  <si>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</si>
  <si>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</si>
  <si>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</si>
  <si>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</si>
  <si>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</si>
  <si>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</si>
  <si>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</si>
  <si>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</si>
  <si>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</si>
  <si>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</si>
  <si>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</si>
  <si>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</si>
  <si>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</si>
  <si>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</si>
  <si>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</si>
  <si>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</si>
  <si>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</si>
  <si>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</si>
  <si>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</si>
  <si>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</si>
  <si>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</si>
  <si>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</si>
  <si>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</si>
  <si>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</si>
  <si>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</si>
  <si>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</si>
  <si>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</si>
  <si>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</si>
  <si>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</si>
  <si>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</si>
  <si>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</si>
  <si>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</si>
  <si>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</si>
  <si>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</si>
  <si>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</si>
  <si>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</si>
  <si>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</si>
  <si>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</si>
  <si>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</si>
  <si>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</si>
  <si>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</si>
  <si>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</si>
  <si>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</si>
  <si>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</si>
  <si>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</si>
  <si>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</si>
  <si>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</si>
  <si>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</si>
  <si>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</si>
  <si>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</si>
  <si>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</si>
  <si>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</si>
  <si>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</si>
  <si>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</si>
  <si>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</si>
  <si>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</si>
  <si>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</si>
  <si>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</si>
  <si>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</si>
  <si>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</si>
  <si>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</si>
  <si>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</si>
  <si>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</si>
  <si>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</si>
  <si>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</si>
  <si>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</si>
  <si>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</si>
  <si>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</si>
  <si>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</si>
  <si>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</si>
  <si>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</si>
  <si>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</si>
  <si>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</si>
  <si>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</si>
  <si>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</si>
  <si>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</si>
  <si>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</si>
  <si>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</si>
  <si>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</si>
  <si>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</si>
  <si>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</si>
  <si>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</si>
  <si>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</si>
  <si>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</si>
  <si>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</si>
  <si>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</si>
  <si>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</si>
  <si>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</si>
  <si>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</si>
  <si>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</si>
  <si>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</si>
  <si>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</si>
  <si>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</si>
  <si>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</si>
  <si>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</si>
  <si>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</si>
  <si>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</si>
  <si>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</si>
  <si>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</si>
  <si>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</si>
  <si>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</si>
  <si>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</si>
  <si>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</si>
  <si>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</si>
  <si>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</si>
  <si>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</si>
  <si>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</si>
  <si>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</si>
  <si>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</si>
  <si>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</si>
  <si>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</si>
  <si>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</si>
  <si>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</si>
  <si>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</si>
  <si>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</si>
  <si>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</si>
  <si>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</si>
  <si>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</si>
  <si>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</si>
  <si>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</si>
  <si>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</si>
  <si>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</si>
  <si>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</si>
  <si>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</si>
  <si>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</si>
  <si>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</si>
  <si>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</si>
  <si>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</si>
  <si>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</si>
  <si>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</si>
  <si>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</si>
  <si>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</si>
  <si>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</si>
  <si>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</si>
  <si>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</si>
  <si>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</si>
  <si>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</si>
  <si>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</si>
  <si>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</si>
  <si>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</si>
  <si>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</si>
  <si>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</si>
  <si>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</si>
  <si>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</si>
  <si>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</si>
  <si>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</si>
  <si>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</si>
  <si>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</si>
  <si>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</si>
  <si>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</si>
  <si>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</si>
  <si>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</si>
  <si>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</si>
  <si>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</si>
  <si>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</si>
  <si>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</si>
  <si>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</si>
  <si>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</si>
  <si>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</si>
  <si>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</si>
  <si>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</si>
  <si>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</si>
  <si>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</si>
  <si>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</si>
  <si>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</si>
  <si>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</si>
  <si>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</si>
  <si>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</si>
  <si>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</si>
  <si>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</si>
  <si>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</si>
  <si>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</si>
  <si>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</si>
  <si>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</si>
  <si>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</si>
  <si>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</si>
  <si>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</si>
  <si>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</si>
  <si>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</si>
  <si>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</si>
  <si>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</si>
  <si>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</si>
  <si>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</si>
  <si>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</si>
  <si>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</si>
  <si>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</si>
  <si>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</si>
  <si>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</si>
  <si>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</si>
  <si>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</si>
  <si>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</si>
  <si>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</si>
  <si>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</si>
  <si>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</si>
  <si>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</si>
  <si>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</si>
  <si>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</si>
  <si>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</si>
  <si>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</si>
  <si>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</si>
  <si>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</si>
  <si>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</si>
  <si>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</si>
  <si>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</si>
  <si>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</si>
  <si>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</si>
  <si>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</si>
  <si>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</si>
  <si>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</si>
  <si>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</si>
  <si>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</si>
  <si>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</si>
  <si>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</si>
  <si>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</si>
  <si>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</si>
  <si>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</si>
  <si>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</si>
  <si>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</si>
  <si>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</si>
  <si>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</si>
  <si>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</si>
  <si>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</si>
  <si>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</si>
  <si>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</si>
  <si>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</si>
  <si>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</si>
  <si>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</si>
  <si>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</si>
  <si>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</si>
  <si>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</si>
  <si>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</si>
  <si>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</si>
  <si>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</si>
  <si>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</si>
  <si>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</si>
  <si>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</si>
  <si>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</si>
  <si>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</si>
  <si>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</si>
  <si>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</si>
  <si>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</si>
  <si>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</si>
  <si>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</si>
  <si>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</si>
  <si>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</si>
  <si>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</si>
  <si>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</si>
  <si>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</si>
  <si>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</si>
  <si>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</si>
  <si>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</si>
  <si>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</si>
  <si>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</si>
  <si>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</si>
  <si>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</si>
  <si>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</si>
  <si>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</si>
  <si>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</si>
  <si>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</si>
  <si>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</si>
  <si>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</si>
  <si>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</si>
  <si>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</si>
  <si>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</si>
  <si>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</si>
  <si>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</si>
  <si>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</si>
  <si>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</si>
  <si>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</si>
  <si>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</si>
  <si>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</si>
  <si>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</si>
  <si>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</si>
  <si>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</si>
  <si>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</si>
  <si>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</si>
  <si>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</si>
  <si>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</si>
  <si>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</si>
  <si>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</si>
  <si>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</si>
  <si>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</si>
  <si>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</si>
  <si>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</si>
  <si>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</si>
  <si>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</si>
  <si>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</si>
  <si>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</si>
  <si>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</si>
  <si>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</si>
  <si>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</si>
  <si>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</si>
  <si>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</si>
  <si>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</si>
  <si>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</si>
  <si>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</si>
  <si>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</si>
  <si>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</si>
  <si>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</si>
  <si>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</si>
  <si>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</si>
  <si>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</si>
  <si>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</si>
  <si>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</si>
  <si>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</si>
  <si>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</si>
  <si>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</si>
  <si>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</si>
  <si>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</si>
  <si>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</si>
  <si>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</si>
  <si>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</si>
  <si>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</si>
  <si>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</si>
  <si>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</si>
  <si>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</si>
  <si>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</si>
  <si>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</si>
  <si>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</si>
  <si>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</si>
  <si>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</si>
  <si>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</si>
  <si>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</si>
  <si>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</si>
  <si>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</si>
  <si>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</si>
  <si>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</si>
  <si>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</si>
  <si>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</si>
  <si>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</si>
  <si>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</si>
  <si>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</si>
  <si>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</si>
  <si>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</si>
  <si>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</si>
  <si>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</si>
  <si>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</si>
  <si>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</si>
  <si>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</si>
  <si>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</si>
  <si>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</si>
  <si>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</si>
  <si>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</si>
  <si>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</si>
  <si>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</si>
  <si>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</si>
  <si>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</si>
  <si>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</si>
  <si>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</si>
  <si>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</si>
  <si>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</si>
  <si>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</si>
  <si>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</si>
  <si>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</si>
  <si>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</si>
  <si>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</si>
  <si>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</si>
  <si>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</si>
  <si>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</si>
  <si>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</si>
  <si>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</si>
  <si>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</si>
  <si>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</si>
  <si>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</si>
  <si>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</si>
  <si>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</si>
  <si>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</si>
  <si>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</si>
  <si>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</si>
  <si>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</si>
  <si>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</si>
  <si>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</si>
  <si>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</si>
  <si>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</si>
  <si>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</si>
  <si>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</si>
  <si>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</si>
  <si>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</si>
  <si>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</si>
  <si>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</si>
  <si>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</si>
  <si>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</si>
  <si>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</si>
  <si>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</si>
  <si>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</si>
  <si>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</si>
  <si>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</si>
  <si>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</si>
  <si>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</si>
  <si>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</si>
  <si>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</si>
  <si>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</si>
  <si>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</si>
  <si>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</si>
  <si>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</si>
  <si>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</si>
  <si>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</si>
  <si>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</si>
  <si>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</si>
  <si>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</si>
  <si>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</si>
  <si>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</si>
  <si>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</si>
  <si>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</si>
  <si>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</si>
  <si>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</si>
  <si>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</si>
  <si>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</si>
  <si>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</si>
  <si>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</si>
  <si>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</si>
  <si>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</si>
  <si>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</si>
  <si>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</si>
  <si>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</si>
  <si>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</si>
  <si>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</si>
  <si>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</si>
  <si>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</si>
  <si>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</si>
  <si>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</si>
  <si>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</si>
  <si>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</si>
  <si>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</si>
  <si>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</si>
  <si>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</si>
  <si>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</si>
  <si>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</si>
  <si>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</si>
  <si>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</si>
  <si>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</si>
  <si>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</si>
  <si>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</si>
  <si>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</si>
  <si>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</si>
  <si>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</si>
  <si>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</si>
  <si>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</si>
  <si>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</si>
  <si>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</si>
  <si>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</si>
  <si>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</si>
  <si>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</si>
  <si>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</si>
  <si>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</si>
  <si>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</si>
  <si>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</si>
  <si>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</si>
  <si>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</si>
  <si>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</si>
  <si>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</si>
  <si>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</si>
  <si>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</si>
  <si>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</si>
  <si>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</si>
  <si>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</si>
  <si>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</si>
  <si>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</si>
  <si>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</si>
  <si>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</si>
  <si>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</si>
  <si>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</si>
  <si>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</si>
  <si>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</si>
  <si>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</si>
  <si>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</si>
  <si>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</si>
  <si>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</si>
  <si>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</si>
  <si>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</si>
  <si>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</si>
  <si>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</si>
  <si>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</si>
  <si>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</si>
  <si>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</si>
  <si>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</si>
  <si>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</si>
  <si>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</si>
  <si>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</si>
  <si>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</si>
  <si>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</si>
  <si>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</si>
  <si>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</si>
  <si>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</si>
  <si>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</si>
  <si>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</si>
  <si>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</si>
  <si>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</si>
  <si>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</si>
  <si>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</si>
  <si>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</si>
  <si>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</si>
  <si>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</si>
  <si>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</si>
  <si>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</si>
  <si>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</si>
  <si>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</si>
  <si>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</si>
  <si>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</si>
  <si>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</si>
  <si>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</si>
  <si>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</si>
  <si>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</si>
  <si>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</si>
  <si>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</si>
  <si>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</si>
  <si>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</si>
  <si>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</si>
  <si>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</si>
  <si>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</si>
  <si>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</si>
  <si>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</si>
  <si>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</si>
  <si>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</si>
  <si>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</si>
  <si>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</si>
  <si>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</si>
  <si>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</si>
  <si>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</si>
  <si>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</si>
  <si>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</si>
  <si>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</si>
  <si>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</si>
  <si>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</si>
  <si>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</si>
  <si>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</si>
  <si>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</si>
  <si>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</si>
  <si>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</si>
  <si>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</si>
  <si>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</si>
  <si>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</si>
  <si>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</si>
  <si>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</si>
  <si>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</si>
  <si>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</si>
  <si>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</si>
  <si>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</si>
  <si>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</si>
  <si>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</si>
  <si>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</si>
  <si>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</si>
  <si>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</si>
  <si>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</si>
  <si>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</si>
  <si>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</si>
  <si>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</si>
  <si>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</si>
  <si>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</si>
  <si>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</si>
  <si>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</si>
  <si>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</si>
  <si>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</si>
  <si>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</si>
  <si>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</si>
  <si>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</si>
  <si>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</si>
  <si>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</si>
  <si>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</si>
  <si>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</si>
  <si>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</si>
  <si>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</si>
  <si>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</si>
  <si>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</si>
  <si>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</si>
  <si>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</si>
  <si>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</si>
  <si>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</si>
  <si>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</si>
  <si>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</si>
  <si>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</si>
  <si>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</si>
  <si>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</si>
  <si>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</si>
  <si>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</si>
  <si>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</si>
  <si>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</si>
  <si>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</si>
  <si>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</si>
  <si>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</si>
  <si>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</si>
  <si>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</si>
  <si>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</si>
  <si>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</si>
  <si>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</si>
  <si>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</si>
  <si>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</si>
  <si>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</si>
  <si>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</si>
  <si>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</si>
  <si>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</si>
  <si>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</si>
  <si>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</si>
  <si>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</si>
  <si>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</si>
  <si>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</si>
  <si>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</si>
  <si>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</si>
  <si>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</si>
  <si>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</si>
  <si>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</si>
  <si>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</si>
  <si>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</si>
  <si>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</si>
  <si>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</si>
  <si>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</si>
  <si>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</si>
  <si>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</si>
  <si>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</si>
  <si>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</si>
  <si>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</si>
  <si>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</si>
  <si>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</si>
  <si>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</si>
  <si>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</si>
  <si>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</si>
  <si>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</si>
  <si>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</si>
  <si>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</si>
  <si>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</si>
  <si>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</si>
  <si>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</si>
  <si>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</si>
  <si>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</si>
  <si>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</si>
  <si>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</si>
  <si>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</si>
  <si>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</si>
  <si>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</si>
  <si>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</si>
  <si>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</si>
  <si>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</si>
  <si>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</si>
  <si>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</si>
  <si>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</si>
  <si>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</si>
  <si>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</si>
  <si>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</si>
  <si>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</si>
  <si>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</si>
  <si>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</si>
  <si>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</si>
  <si>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</si>
  <si>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</si>
  <si>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</si>
  <si>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</si>
  <si>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</si>
  <si>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</si>
  <si>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</si>
  <si>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</si>
  <si>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</si>
  <si>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</si>
  <si>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</si>
  <si>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</si>
  <si>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</si>
  <si>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</si>
  <si>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</si>
  <si>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</si>
  <si>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</si>
  <si>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</si>
  <si>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</si>
  <si>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</si>
  <si>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</si>
  <si>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</si>
  <si>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</si>
  <si>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</si>
  <si>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</si>
  <si>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</si>
  <si>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</si>
  <si>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</si>
  <si>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</si>
  <si>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</si>
  <si>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</si>
  <si>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</si>
  <si>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</si>
  <si>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</si>
  <si>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</si>
  <si>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</si>
  <si>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</si>
  <si>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</si>
  <si>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</si>
  <si>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</si>
  <si>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</si>
  <si>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</si>
  <si>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</si>
  <si>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</si>
  <si>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</si>
  <si>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</si>
  <si>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</si>
  <si>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</si>
  <si>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</si>
  <si>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</si>
  <si>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</si>
  <si>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</si>
  <si>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</si>
  <si>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</si>
  <si>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</si>
  <si>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</si>
  <si>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</si>
  <si>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</si>
  <si>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</si>
  <si>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</si>
  <si>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</si>
  <si>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</si>
  <si>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</si>
  <si>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</si>
  <si>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</si>
  <si>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</si>
  <si>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</si>
  <si>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</si>
  <si>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</si>
  <si>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</si>
  <si>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</si>
  <si>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</si>
  <si>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</si>
  <si>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</si>
  <si>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</si>
  <si>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</si>
  <si>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</si>
  <si>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</si>
  <si>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</si>
  <si>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</si>
  <si>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</si>
  <si>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</si>
  <si>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</si>
  <si>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</si>
  <si>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</si>
  <si>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</si>
  <si>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</si>
  <si>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</si>
  <si>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</si>
  <si>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</si>
  <si>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</si>
  <si>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</si>
  <si>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</si>
  <si>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</si>
  <si>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</si>
  <si>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</si>
  <si>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</si>
  <si>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</si>
  <si>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</si>
  <si>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</si>
  <si>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</si>
  <si>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</si>
  <si>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</si>
  <si>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</si>
  <si>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</si>
  <si>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</si>
  <si>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</si>
  <si>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</si>
  <si>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</si>
  <si>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</si>
  <si>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</si>
  <si>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</si>
  <si>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</si>
  <si>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</si>
  <si>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</si>
  <si>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</si>
  <si>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</si>
  <si>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</si>
  <si>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</si>
  <si>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</si>
  <si>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</si>
  <si>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</si>
  <si>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</si>
  <si>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</si>
  <si>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</si>
  <si>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</si>
  <si>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</si>
  <si>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</si>
  <si>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</si>
  <si>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</si>
  <si>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</si>
  <si>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</si>
  <si>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</si>
  <si>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</si>
  <si>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</si>
  <si>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</si>
  <si>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</si>
  <si>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</si>
  <si>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</si>
  <si>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</si>
  <si>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</si>
  <si>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</si>
  <si>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</si>
  <si>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</si>
  <si>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</si>
  <si>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</si>
  <si>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</si>
  <si>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</si>
  <si>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</si>
  <si>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</si>
  <si>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</si>
  <si>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</si>
  <si>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</si>
  <si>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</si>
  <si>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</si>
  <si>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</si>
  <si>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</si>
  <si>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</si>
  <si>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</si>
  <si>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</si>
  <si>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</si>
  <si>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</si>
  <si>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</si>
  <si>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</si>
  <si>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</si>
  <si>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</si>
  <si>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</si>
  <si>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</si>
  <si>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</si>
  <si>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</si>
  <si>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</si>
  <si>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</si>
  <si>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</si>
  <si>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</si>
  <si>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</si>
  <si>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</si>
  <si>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</si>
  <si>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</si>
  <si>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</si>
  <si>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</si>
  <si>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</si>
  <si>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</si>
  <si>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</si>
  <si>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</si>
  <si>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</si>
  <si>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</si>
  <si>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</si>
  <si>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</si>
  <si>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</si>
  <si>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</si>
  <si>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</si>
  <si>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</si>
  <si>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</si>
  <si>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</si>
  <si>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</si>
  <si>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</si>
  <si>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</si>
  <si>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</si>
  <si>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</si>
  <si>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</si>
  <si>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</si>
  <si>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</si>
  <si>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</si>
  <si>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</si>
  <si>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</si>
  <si>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</si>
  <si>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</si>
  <si>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</si>
  <si>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</si>
  <si>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</si>
  <si>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</si>
  <si>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</si>
  <si>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</si>
  <si>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</si>
  <si>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</si>
  <si>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</si>
  <si>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</si>
  <si>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</si>
  <si>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</si>
  <si>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</si>
  <si>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</si>
  <si>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</si>
  <si>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</si>
  <si>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</si>
  <si>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</si>
  <si>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</si>
  <si>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</si>
  <si>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</si>
  <si>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</si>
  <si>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</si>
  <si>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</si>
  <si>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</si>
  <si>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</si>
  <si>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</si>
  <si>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</si>
  <si>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</si>
  <si>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</si>
  <si>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</si>
  <si>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</si>
  <si>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</si>
  <si>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</si>
  <si>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</si>
  <si>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</si>
  <si>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</si>
  <si>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</si>
  <si>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</si>
  <si>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</si>
  <si>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</si>
  <si>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</si>
  <si>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</si>
  <si>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</si>
  <si>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</si>
  <si>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</si>
  <si>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</si>
  <si>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</si>
  <si>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</si>
  <si>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</si>
  <si>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</si>
  <si>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</si>
  <si>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</si>
  <si>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</si>
  <si>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</si>
  <si>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</si>
  <si>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</si>
  <si>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</si>
  <si>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</si>
  <si>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</si>
  <si>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</si>
  <si>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</si>
  <si>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</si>
  <si>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</si>
  <si>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</si>
  <si>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</si>
  <si>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</si>
  <si>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</si>
  <si>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</si>
  <si>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</si>
  <si>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</si>
  <si>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</si>
  <si>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</si>
  <si>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</si>
  <si>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</si>
  <si>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</si>
  <si>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</si>
  <si>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</si>
  <si>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</si>
  <si>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</si>
  <si>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</si>
  <si>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</si>
  <si>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</si>
  <si>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</si>
  <si>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</si>
  <si>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</si>
  <si>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</si>
  <si>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</si>
  <si>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</si>
  <si>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</si>
  <si>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</si>
  <si>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</si>
  <si>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</si>
  <si>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</si>
  <si>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</si>
  <si>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</si>
  <si>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</si>
  <si>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</si>
  <si>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</si>
  <si>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</si>
  <si>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</si>
  <si>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</si>
  <si>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</si>
  <si>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</si>
  <si>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</si>
  <si>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</si>
  <si>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</si>
  <si>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</si>
  <si>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</si>
  <si>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</si>
  <si>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</si>
  <si>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</si>
  <si>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</si>
  <si>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</si>
  <si>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</si>
  <si>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</si>
  <si>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</si>
  <si>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</si>
  <si>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</si>
  <si>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</si>
  <si>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</si>
  <si>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</si>
  <si>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</si>
  <si>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</si>
  <si>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</si>
  <si>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</si>
  <si>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</si>
  <si>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</si>
  <si>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</si>
  <si>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</si>
  <si>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</si>
  <si>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</si>
  <si>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</si>
  <si>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</si>
  <si>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</si>
  <si>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</si>
  <si>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</si>
  <si>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</si>
  <si>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</si>
  <si>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</si>
  <si>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</si>
  <si>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</si>
  <si>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</si>
  <si>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</si>
  <si>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</si>
  <si>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</si>
  <si>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</si>
  <si>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</si>
  <si>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</si>
  <si>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</si>
  <si>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</si>
  <si>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</si>
  <si>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</si>
  <si>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</si>
  <si>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</si>
  <si>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</si>
  <si>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</si>
  <si>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</si>
  <si>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</si>
  <si>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</si>
  <si>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</si>
  <si>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</si>
  <si>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</si>
  <si>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</si>
  <si>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</si>
  <si>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</si>
  <si>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</si>
  <si>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</si>
  <si>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</si>
  <si>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</si>
  <si>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</si>
  <si>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</si>
  <si>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</si>
  <si>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</si>
  <si>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</si>
  <si>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</si>
  <si>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</si>
  <si>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</si>
  <si>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</si>
  <si>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</si>
  <si>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</si>
  <si>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</si>
  <si>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</si>
  <si>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</si>
  <si>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</si>
  <si>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</si>
  <si>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</si>
  <si>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</si>
  <si>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</si>
  <si>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</si>
  <si>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</si>
  <si>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</si>
  <si>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</si>
  <si>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</si>
  <si>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</si>
  <si>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</si>
  <si>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</si>
  <si>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</si>
  <si>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</si>
  <si>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</si>
  <si>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</si>
  <si>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</si>
  <si>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</si>
  <si>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</si>
  <si>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</si>
  <si>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</si>
  <si>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</si>
  <si>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</si>
  <si>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</si>
  <si>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</si>
  <si>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</si>
  <si>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</si>
  <si>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</si>
  <si>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</si>
  <si>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</si>
  <si>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</si>
  <si>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</si>
  <si>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</si>
  <si>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</si>
  <si>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</si>
  <si>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</si>
  <si>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</si>
  <si>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</si>
  <si>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</si>
  <si>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</si>
  <si>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</si>
  <si>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</si>
  <si>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</si>
  <si>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</si>
  <si>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</si>
  <si>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</si>
  <si>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</si>
  <si>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</si>
  <si>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</si>
  <si>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</si>
  <si>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</si>
  <si>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</si>
  <si>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</si>
  <si>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</si>
  <si>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</si>
  <si>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</si>
  <si>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</si>
  <si>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</si>
  <si>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</si>
  <si>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</si>
  <si>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</si>
  <si>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</si>
  <si>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</si>
  <si>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</si>
  <si>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</si>
  <si>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</si>
  <si>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</si>
  <si>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</si>
  <si>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</si>
  <si>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</si>
  <si>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</si>
  <si>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</si>
  <si>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</si>
  <si>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</si>
  <si>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</si>
  <si>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</si>
  <si>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</si>
  <si>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</si>
  <si>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</si>
  <si>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</si>
  <si>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</si>
  <si>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</si>
  <si>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</si>
  <si>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</si>
  <si>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</si>
  <si>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</si>
  <si>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</si>
  <si>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</si>
  <si>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</si>
  <si>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</si>
  <si>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</si>
  <si>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</si>
  <si>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</si>
  <si>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</si>
  <si>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</si>
  <si>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</si>
  <si>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</si>
  <si>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</si>
  <si>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</si>
  <si>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</si>
  <si>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</si>
  <si>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</si>
  <si>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</si>
  <si>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</si>
  <si>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</si>
  <si>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</si>
  <si>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</si>
  <si>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</si>
  <si>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</si>
  <si>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</si>
  <si>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</si>
  <si>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</si>
  <si>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</si>
  <si>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</si>
  <si>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</si>
  <si>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</si>
  <si>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</si>
  <si>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</si>
  <si>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</si>
  <si>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</si>
  <si>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</si>
  <si>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</si>
  <si>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</si>
  <si>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</si>
  <si>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</si>
  <si>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</si>
  <si>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</si>
  <si>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</si>
  <si>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</si>
  <si>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</si>
  <si>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</si>
  <si>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</si>
  <si>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</si>
  <si>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</si>
  <si>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</si>
  <si>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</si>
  <si>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</si>
  <si>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</si>
  <si>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</si>
  <si>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</si>
  <si>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</si>
  <si>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</si>
  <si>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</si>
  <si>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</si>
  <si>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</si>
  <si>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</si>
  <si>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</si>
  <si>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</si>
  <si>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</si>
  <si>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</si>
  <si>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</si>
  <si>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</si>
  <si>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</si>
  <si>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</si>
  <si>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</si>
  <si>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</si>
  <si>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</si>
  <si>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</si>
  <si>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</si>
  <si>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</si>
  <si>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</si>
  <si>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</si>
  <si>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</si>
  <si>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</si>
  <si>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</si>
  <si>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</si>
  <si>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</si>
  <si>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</si>
  <si>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</si>
  <si>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</si>
  <si>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</si>
  <si>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</si>
  <si>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</si>
  <si>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</si>
  <si>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</si>
  <si>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</si>
  <si>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</si>
  <si>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</si>
  <si>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</si>
  <si>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</si>
  <si>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</si>
  <si>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</si>
  <si>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</si>
  <si>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</si>
  <si>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</si>
  <si>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</si>
  <si>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</si>
  <si>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</si>
  <si>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</si>
  <si>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</si>
  <si>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</si>
  <si>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</si>
  <si>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</si>
  <si>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</si>
  <si>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</si>
  <si>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</si>
  <si>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</si>
  <si>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</si>
  <si>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</si>
  <si>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</si>
  <si>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</si>
  <si>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</si>
  <si>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</si>
  <si>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</si>
  <si>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</si>
  <si>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</si>
  <si>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</si>
  <si>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</si>
  <si>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</si>
  <si>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</si>
  <si>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</si>
  <si>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</si>
  <si>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</si>
  <si>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</si>
  <si>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</si>
  <si>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</si>
  <si>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</si>
  <si>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</si>
  <si>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</si>
  <si>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</si>
  <si>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</si>
  <si>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</si>
  <si>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</si>
  <si>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</si>
  <si>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</si>
  <si>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</si>
  <si>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</si>
  <si>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</si>
  <si>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</si>
  <si>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</si>
  <si>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</si>
  <si>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</si>
  <si>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</si>
  <si>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</si>
  <si>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</si>
  <si>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</si>
  <si>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</si>
  <si>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</si>
  <si>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</si>
  <si>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</si>
  <si>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</si>
  <si>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</si>
  <si>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</si>
  <si>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</si>
  <si>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</si>
  <si>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</si>
  <si>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</si>
  <si>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</si>
  <si>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</si>
  <si>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</si>
  <si>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</si>
  <si>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</si>
  <si>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</si>
  <si>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</si>
  <si>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</si>
  <si>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</si>
  <si>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</si>
  <si>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</si>
  <si>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</si>
  <si>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</si>
  <si>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</si>
  <si>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</si>
  <si>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</si>
  <si>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</si>
  <si>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</si>
  <si>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</si>
  <si>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</si>
  <si>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</si>
  <si>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</si>
  <si>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</si>
  <si>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</si>
  <si>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</si>
  <si>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</si>
  <si>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</si>
  <si>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</si>
  <si>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</si>
  <si>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</si>
  <si>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</si>
  <si>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</si>
  <si>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</si>
  <si>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</si>
  <si>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</si>
  <si>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</si>
  <si>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</si>
  <si>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</si>
  <si>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</si>
  <si>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</si>
  <si>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</si>
  <si>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</si>
  <si>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</si>
  <si>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</si>
  <si>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</si>
  <si>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</si>
  <si>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</si>
  <si>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</si>
  <si>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</si>
  <si>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</si>
  <si>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</si>
  <si>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</si>
  <si>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</si>
  <si>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</si>
  <si>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</si>
  <si>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</si>
  <si>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</si>
  <si>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</si>
  <si>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</si>
  <si>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</si>
  <si>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</si>
  <si>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</si>
  <si>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</si>
  <si>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</si>
  <si>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</si>
  <si>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</si>
  <si>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</si>
  <si>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</si>
  <si>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</si>
  <si>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</si>
  <si>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</si>
  <si>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</si>
  <si>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</si>
  <si>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</si>
  <si>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</si>
  <si>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</si>
  <si>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</si>
  <si>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</si>
  <si>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</si>
  <si>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</si>
  <si>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</si>
  <si>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</si>
  <si>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</si>
  <si>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</si>
  <si>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</si>
  <si>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</si>
  <si>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</si>
  <si>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</si>
  <si>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</si>
  <si>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</si>
  <si>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</si>
  <si>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</si>
  <si>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</si>
  <si>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</si>
  <si>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</si>
  <si>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</si>
  <si>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</si>
  <si>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</si>
  <si>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</si>
  <si>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</si>
  <si>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</si>
  <si>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</si>
  <si>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</si>
  <si>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</si>
  <si>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</si>
  <si>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</si>
  <si>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</si>
  <si>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</si>
  <si>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</si>
  <si>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</si>
  <si>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</si>
  <si>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</si>
  <si>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</si>
  <si>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</si>
  <si>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</si>
  <si>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</si>
  <si>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</si>
  <si>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</si>
  <si>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</si>
  <si>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</si>
  <si>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</si>
  <si>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</si>
  <si>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</si>
  <si>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</si>
  <si>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</si>
  <si>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</si>
  <si>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</si>
  <si>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</si>
  <si>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</si>
  <si>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</si>
  <si>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</si>
  <si>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</si>
  <si>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</si>
  <si>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</si>
  <si>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</si>
  <si>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</si>
  <si>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</si>
  <si>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</si>
  <si>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</si>
  <si>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</si>
  <si>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</si>
  <si>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</si>
  <si>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</si>
  <si>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</si>
  <si>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</si>
  <si>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</si>
  <si>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</si>
  <si>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</si>
  <si>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</si>
  <si>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</si>
  <si>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</si>
  <si>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</si>
  <si>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</si>
  <si>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</si>
  <si>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</si>
  <si>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</si>
  <si>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</si>
  <si>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</si>
  <si>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</si>
  <si>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</si>
  <si>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</si>
  <si>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</si>
  <si>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</si>
  <si>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</si>
  <si>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</si>
  <si>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</si>
  <si>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</si>
  <si>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</si>
  <si>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</si>
  <si>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</si>
  <si>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</si>
  <si>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</si>
  <si>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</si>
  <si>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</si>
  <si>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</si>
  <si>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</si>
  <si>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</si>
  <si>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</si>
  <si>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</si>
  <si>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</si>
  <si>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</si>
  <si>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</si>
  <si>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</si>
  <si>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</si>
  <si>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</si>
  <si>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</si>
  <si>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</si>
  <si>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</si>
  <si>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</si>
  <si>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</si>
  <si>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</si>
  <si>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</si>
  <si>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</si>
  <si>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</si>
  <si>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</si>
  <si>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</si>
  <si>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</si>
  <si>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</si>
  <si>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</si>
  <si>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</si>
  <si>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</si>
  <si>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</si>
  <si>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</si>
  <si>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</si>
  <si>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</si>
  <si>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</si>
  <si>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</si>
  <si>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</si>
  <si>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</si>
  <si>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</si>
  <si>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</si>
  <si>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</si>
  <si>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</si>
  <si>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</si>
  <si>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</si>
  <si>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</si>
  <si>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</si>
  <si>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</si>
  <si>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</si>
  <si>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</si>
  <si>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</si>
  <si>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</si>
  <si>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</si>
  <si>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</si>
  <si>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</si>
  <si>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</si>
  <si>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</si>
  <si>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</si>
  <si>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</si>
  <si>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</si>
  <si>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</si>
  <si>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</si>
  <si>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</si>
  <si>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</si>
  <si>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</si>
  <si>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</si>
  <si>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</si>
  <si>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</si>
  <si>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</si>
  <si>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</si>
  <si>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</si>
  <si>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</si>
  <si>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</si>
  <si>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</si>
  <si>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</si>
  <si>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</si>
  <si>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</si>
  <si>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</si>
  <si>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</si>
  <si>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</si>
  <si>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</si>
  <si>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</si>
  <si>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</si>
  <si>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</si>
  <si>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</si>
  <si>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</si>
  <si>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</si>
  <si>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</si>
  <si>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</si>
  <si>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</si>
  <si>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</si>
  <si>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</si>
  <si>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</si>
  <si>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</si>
  <si>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</si>
  <si>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</si>
  <si>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</si>
  <si>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</si>
  <si>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</si>
  <si>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</si>
  <si>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</si>
  <si>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</si>
  <si>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</si>
  <si>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</si>
  <si>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</si>
  <si>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</si>
  <si>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</si>
  <si>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</si>
  <si>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</si>
  <si>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</si>
  <si>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</si>
  <si>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</si>
  <si>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</si>
  <si>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</si>
  <si>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</si>
  <si>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</si>
  <si>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</si>
  <si>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</si>
  <si>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</si>
  <si>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</si>
  <si>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</si>
  <si>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</si>
  <si>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</si>
  <si>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</si>
  <si>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</si>
  <si>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</si>
  <si>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</si>
  <si>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</si>
  <si>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</si>
  <si>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</si>
  <si>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</si>
  <si>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</si>
  <si>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</si>
  <si>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</si>
  <si>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</si>
  <si>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</si>
  <si>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</si>
  <si>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</si>
  <si>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</si>
  <si>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</si>
  <si>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</si>
  <si>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</si>
  <si>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</si>
  <si>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</si>
  <si>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</si>
  <si>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</si>
  <si>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</si>
  <si>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</si>
  <si>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</si>
  <si>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</si>
  <si>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</si>
  <si>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</si>
  <si>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</si>
  <si>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</si>
  <si>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</si>
  <si>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</si>
  <si>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</si>
  <si>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</si>
  <si>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</si>
  <si>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</si>
  <si>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</si>
  <si>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</si>
  <si>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</si>
  <si>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</si>
  <si>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</si>
  <si>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</si>
  <si>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</si>
  <si>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</si>
  <si>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</si>
  <si>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</si>
  <si>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</si>
  <si>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</si>
  <si>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</si>
  <si>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</si>
  <si>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</si>
  <si>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</si>
  <si>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</si>
  <si>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</si>
  <si>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</si>
  <si>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</si>
  <si>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</si>
  <si>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</si>
  <si>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</si>
  <si>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</si>
  <si>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</si>
  <si>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</si>
  <si>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</si>
  <si>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</si>
  <si>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</si>
  <si>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</si>
  <si>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</si>
  <si>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</si>
  <si>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</si>
  <si>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</si>
  <si>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</si>
  <si>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</si>
  <si>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</si>
  <si>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</si>
  <si>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</si>
  <si>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</si>
  <si>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</si>
  <si>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</si>
  <si>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</si>
  <si>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</si>
  <si>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</si>
  <si>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</si>
  <si>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</si>
  <si>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</si>
  <si>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</si>
  <si>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</si>
  <si>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</si>
  <si>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</si>
  <si>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</si>
  <si>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</si>
  <si>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</si>
  <si>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</si>
  <si>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</si>
  <si>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</si>
  <si>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</si>
  <si>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</si>
  <si>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</si>
  <si>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</si>
  <si>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</si>
  <si>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</si>
  <si>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</si>
  <si>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</si>
  <si>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</si>
  <si>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</si>
  <si>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</si>
  <si>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</si>
  <si>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</si>
  <si>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</si>
  <si>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</si>
  <si>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</si>
  <si>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</si>
  <si>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</si>
  <si>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</si>
  <si>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</si>
  <si>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</si>
  <si>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</si>
  <si>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</si>
  <si>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</si>
  <si>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</si>
  <si>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</si>
  <si>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</si>
  <si>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</si>
  <si>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</si>
  <si>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</si>
  <si>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</si>
  <si>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</si>
  <si>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</si>
  <si>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</si>
  <si>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</si>
  <si>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</si>
  <si>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</si>
  <si>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</si>
  <si>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</si>
  <si>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</si>
  <si>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</si>
  <si>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</si>
  <si>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</si>
  <si>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</si>
  <si>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</si>
  <si>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</si>
  <si>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</si>
  <si>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</si>
  <si>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</si>
  <si>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</si>
  <si>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</si>
  <si>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</si>
  <si>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</si>
  <si>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</si>
  <si>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</si>
  <si>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</si>
  <si>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</si>
  <si>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</si>
  <si>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</si>
  <si>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</si>
  <si>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</si>
  <si>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</si>
  <si>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</si>
  <si>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</si>
  <si>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</si>
  <si>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</si>
  <si>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</si>
  <si>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</si>
  <si>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</si>
  <si>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</si>
  <si>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</si>
  <si>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</si>
  <si>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</si>
  <si>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</si>
  <si>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</si>
  <si>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</si>
  <si>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</si>
  <si>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</si>
  <si>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</si>
  <si>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</si>
  <si>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</si>
  <si>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</si>
  <si>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</si>
  <si>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</si>
  <si>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</si>
  <si>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</si>
  <si>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</si>
  <si>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</si>
  <si>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</si>
  <si>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</si>
  <si>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</si>
  <si>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</si>
  <si>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</si>
  <si>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</si>
  <si>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</si>
  <si>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</si>
  <si>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</si>
  <si>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</si>
  <si>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</si>
  <si>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</si>
  <si>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</si>
  <si>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</si>
  <si>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</si>
  <si>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</si>
  <si>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</si>
  <si>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</si>
  <si>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</si>
  <si>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</si>
  <si>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</si>
  <si>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</si>
  <si>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</si>
  <si>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</si>
  <si>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</si>
  <si>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</si>
  <si>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</si>
  <si>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</si>
  <si>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</si>
  <si>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</si>
  <si>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</si>
  <si>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</si>
  <si>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</si>
  <si>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</si>
  <si>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</si>
  <si>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</si>
  <si>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</si>
  <si>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</si>
  <si>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</si>
  <si>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</si>
  <si>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</si>
  <si>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</si>
  <si>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</si>
  <si>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</si>
  <si>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</si>
  <si>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</si>
  <si>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</si>
  <si>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</si>
  <si>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</si>
  <si>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</si>
  <si>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</si>
  <si>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</si>
  <si>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</si>
  <si>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</si>
  <si>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</si>
  <si>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</si>
  <si>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</si>
  <si>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</si>
  <si>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</si>
  <si>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</si>
  <si>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</si>
  <si>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</si>
  <si>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</si>
  <si>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</si>
  <si>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</si>
  <si>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</si>
  <si>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</si>
  <si>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</si>
  <si>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</si>
  <si>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</si>
  <si>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</si>
  <si>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</si>
  <si>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</si>
  <si>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</si>
  <si>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</si>
  <si>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</si>
  <si>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</si>
  <si>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</si>
  <si>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</si>
  <si>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</si>
  <si>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</si>
  <si>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</si>
  <si>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</si>
  <si>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</si>
  <si>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</si>
  <si>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</si>
  <si>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</si>
  <si>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</si>
  <si>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</si>
  <si>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</si>
  <si>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</si>
  <si>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</si>
  <si>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</si>
  <si>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</si>
  <si>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</si>
  <si>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</si>
  <si>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</si>
  <si>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</si>
  <si>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</si>
  <si>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</si>
  <si>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</si>
  <si>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</si>
  <si>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</si>
  <si>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</si>
  <si>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</si>
  <si>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</si>
  <si>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</si>
  <si>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</si>
  <si>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</si>
  <si>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</si>
  <si>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</si>
  <si>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</si>
  <si>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</si>
  <si>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</si>
  <si>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</si>
  <si>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</si>
  <si>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</si>
  <si>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</si>
  <si>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</si>
  <si>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</si>
  <si>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</si>
  <si>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</si>
  <si>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</si>
  <si>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</si>
  <si>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</si>
  <si>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</si>
  <si>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</si>
  <si>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</si>
  <si>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</si>
  <si>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</si>
  <si>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</si>
  <si>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</si>
  <si>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</si>
  <si>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</si>
  <si>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</si>
  <si>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</si>
  <si>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</si>
  <si>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</si>
  <si>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</si>
  <si>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</si>
  <si>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</si>
  <si>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</si>
  <si>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</si>
  <si>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</si>
  <si>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</si>
  <si>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</si>
  <si>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</si>
  <si>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</si>
  <si>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</si>
  <si>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</si>
  <si>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</si>
  <si>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</si>
  <si>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</si>
  <si>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</si>
  <si>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</si>
  <si>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</si>
  <si>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</si>
  <si>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</si>
  <si>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</si>
  <si>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</si>
  <si>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</si>
  <si>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</si>
  <si>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</si>
  <si>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</si>
  <si>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</si>
  <si>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</si>
  <si>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</si>
  <si>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</si>
  <si>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</si>
  <si>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</si>
  <si>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</si>
  <si>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</si>
  <si>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</si>
  <si>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</si>
  <si>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</si>
  <si>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</si>
  <si>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</si>
  <si>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</si>
  <si>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</si>
  <si>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</si>
  <si>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</si>
  <si>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</si>
  <si>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</si>
  <si>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</si>
  <si>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</si>
  <si>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</si>
  <si>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</si>
  <si>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</si>
  <si>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</si>
  <si>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</si>
  <si>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</si>
  <si>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</si>
  <si>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</si>
  <si>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</si>
  <si>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</si>
  <si>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</si>
  <si>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</si>
  <si>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</si>
  <si>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</si>
  <si>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</si>
  <si>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</si>
  <si>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</si>
  <si>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</si>
  <si>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</si>
  <si>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</si>
  <si>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</si>
  <si>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</si>
  <si>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</si>
  <si>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</si>
  <si>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</si>
  <si>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</si>
  <si>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</si>
  <si>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</si>
  <si>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</si>
  <si>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</si>
  <si>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</si>
  <si>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</si>
  <si>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</si>
  <si>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</si>
  <si>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</si>
  <si>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</si>
  <si>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</si>
  <si>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</si>
  <si>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</si>
  <si>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</si>
  <si>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</si>
  <si>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</si>
  <si>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</si>
  <si>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</si>
  <si>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</si>
  <si>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</si>
  <si>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</si>
  <si>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</si>
  <si>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</si>
  <si>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</si>
  <si>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</si>
  <si>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</si>
  <si>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</si>
  <si>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</si>
  <si>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</si>
  <si>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</si>
  <si>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</si>
  <si>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</si>
  <si>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</si>
  <si>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</si>
  <si>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</si>
  <si>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</si>
  <si>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</si>
  <si>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</si>
  <si>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</si>
  <si>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</si>
  <si>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</si>
  <si>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</si>
  <si>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</si>
  <si>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</si>
  <si>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</si>
  <si>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</si>
  <si>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</si>
  <si>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</si>
  <si>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</si>
  <si>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</si>
  <si>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</si>
  <si>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</si>
  <si>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</si>
  <si>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</si>
  <si>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</si>
  <si>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</si>
  <si>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</si>
  <si>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</si>
  <si>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</si>
  <si>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</si>
  <si>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</si>
  <si>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</si>
  <si>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</si>
  <si>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</si>
  <si>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</si>
  <si>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</si>
  <si>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</si>
  <si>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</si>
  <si>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</si>
  <si>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</si>
  <si>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</si>
  <si>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</si>
  <si>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</si>
  <si>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</si>
  <si>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</si>
  <si>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</si>
  <si>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</si>
  <si>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</si>
  <si>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</si>
  <si>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</si>
  <si>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</si>
  <si>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</si>
  <si>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</si>
  <si>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</si>
  <si>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</si>
  <si>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</si>
  <si>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</si>
  <si>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</si>
  <si>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</si>
  <si>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</si>
  <si>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</si>
  <si>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</si>
  <si>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</si>
  <si>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</si>
  <si>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</si>
  <si>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</si>
  <si>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</si>
  <si>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</si>
  <si>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</si>
  <si>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</si>
  <si>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</si>
  <si>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</si>
  <si>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</si>
  <si>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</si>
  <si>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</si>
  <si>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</si>
  <si>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</si>
  <si>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</si>
  <si>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</si>
  <si>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</si>
  <si>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</si>
  <si>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</si>
  <si>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</si>
  <si>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</si>
  <si>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</si>
  <si>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</si>
  <si>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</si>
  <si>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</si>
  <si>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</si>
  <si>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</si>
  <si>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</si>
  <si>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</si>
  <si>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</si>
  <si>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</si>
  <si>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</si>
  <si>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</si>
  <si>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</si>
  <si>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</si>
  <si>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</si>
  <si>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</si>
  <si>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</si>
  <si>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</si>
  <si>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</si>
  <si>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</si>
  <si>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</si>
  <si>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</si>
  <si>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</si>
  <si>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</si>
  <si>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</si>
  <si>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</si>
  <si>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</si>
  <si>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</si>
  <si>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</si>
  <si>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</si>
  <si>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</si>
  <si>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</si>
  <si>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</si>
  <si>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</si>
  <si>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</si>
  <si>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</si>
  <si>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</si>
  <si>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</si>
  <si>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</si>
  <si>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</si>
  <si>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</si>
  <si>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</si>
  <si>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</si>
  <si>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</si>
  <si>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</si>
  <si>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</si>
  <si>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</si>
  <si>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</si>
  <si>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</si>
  <si>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</si>
  <si>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</si>
  <si>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</si>
  <si>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</si>
  <si>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</si>
  <si>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</si>
  <si>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</si>
  <si>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</si>
  <si>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</si>
  <si>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</si>
  <si>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</si>
  <si>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</si>
  <si>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</si>
  <si>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</si>
  <si>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</si>
  <si>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</si>
  <si>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</si>
  <si>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</si>
  <si>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</si>
  <si>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</si>
  <si>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</si>
  <si>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</si>
  <si>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</si>
  <si>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</si>
  <si>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</si>
  <si>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</si>
  <si>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</si>
  <si>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</si>
  <si>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</si>
  <si>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</si>
  <si>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</si>
  <si>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</si>
  <si>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</si>
  <si>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</si>
  <si>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</si>
  <si>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</si>
  <si>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</si>
  <si>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</si>
  <si>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</si>
  <si>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</si>
  <si>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</si>
  <si>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</si>
  <si>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</si>
  <si>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</si>
  <si>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</si>
  <si>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</si>
  <si>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</si>
  <si>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</si>
  <si>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</si>
  <si>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</si>
  <si>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</si>
  <si>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</si>
  <si>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</si>
  <si>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</si>
  <si>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</si>
  <si>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</si>
  <si>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</si>
  <si>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</si>
  <si>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</si>
  <si>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</si>
  <si>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</si>
  <si>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</si>
  <si>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</si>
  <si>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</si>
  <si>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</si>
  <si>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</si>
  <si>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</si>
  <si>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</si>
  <si>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</si>
  <si>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</si>
  <si>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</si>
  <si>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</si>
  <si>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</si>
  <si>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</si>
  <si>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</si>
  <si>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</si>
  <si>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</si>
  <si>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</si>
  <si>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</si>
  <si>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</si>
  <si>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</si>
  <si>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</si>
  <si>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</si>
  <si>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</si>
  <si>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</si>
  <si>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</si>
  <si>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</si>
  <si>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</si>
  <si>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</si>
  <si>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</si>
  <si>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</si>
  <si>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</si>
  <si>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</si>
  <si>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</si>
  <si>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</si>
  <si>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</si>
  <si>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</si>
  <si>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</si>
  <si>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</si>
  <si>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</si>
  <si>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</si>
  <si>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</si>
  <si>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</si>
  <si>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</si>
  <si>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</si>
  <si>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</si>
  <si>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</si>
  <si>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</si>
  <si>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</si>
  <si>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</si>
  <si>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</si>
  <si>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</si>
  <si>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</si>
  <si>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</si>
  <si>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</si>
  <si>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</si>
  <si>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</si>
  <si>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</si>
  <si>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</si>
  <si>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</si>
  <si>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</si>
  <si>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</si>
  <si>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</si>
  <si>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</si>
  <si>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</si>
  <si>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</si>
  <si>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</si>
  <si>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</si>
  <si>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</si>
  <si>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</si>
  <si>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</si>
  <si>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</si>
  <si>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</si>
  <si>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</si>
  <si>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</si>
  <si>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</si>
  <si>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</si>
  <si>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</si>
  <si>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</si>
  <si>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</si>
  <si>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</si>
  <si>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</si>
  <si>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</si>
  <si>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</si>
  <si>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</si>
  <si>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</si>
  <si>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</si>
  <si>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</si>
  <si>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</si>
  <si>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</si>
  <si>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</si>
  <si>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</si>
  <si>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</si>
  <si>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</si>
  <si>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</si>
  <si>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</si>
  <si>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</si>
  <si>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</si>
  <si>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</si>
  <si>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</si>
  <si>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</si>
  <si>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</si>
  <si>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</si>
  <si>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</si>
  <si>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</si>
  <si>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</si>
  <si>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</si>
  <si>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</si>
  <si>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</si>
  <si>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</si>
  <si>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</si>
  <si>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</si>
  <si>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</si>
  <si>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</si>
  <si>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</si>
  <si>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</si>
  <si>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</si>
  <si>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</si>
  <si>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</si>
  <si>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</si>
  <si>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</si>
  <si>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</si>
  <si>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</si>
  <si>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</si>
  <si>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</si>
  <si>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</si>
  <si>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</si>
  <si>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</si>
  <si>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</si>
  <si>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</si>
  <si>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</si>
  <si>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</si>
  <si>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</si>
  <si>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</si>
  <si>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</si>
  <si>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</si>
  <si>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</si>
  <si>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</si>
  <si>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</si>
  <si>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</si>
  <si>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</si>
  <si>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</si>
  <si>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</si>
  <si>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</si>
  <si>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</si>
  <si>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</si>
  <si>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</si>
  <si>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</si>
  <si>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</si>
  <si>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</si>
  <si>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</si>
  <si>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</si>
  <si>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</si>
  <si>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</si>
  <si>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</si>
  <si>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</si>
  <si>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</si>
  <si>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</si>
  <si>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</si>
  <si>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</si>
  <si>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</si>
  <si>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</si>
  <si>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</si>
  <si>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</si>
  <si>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</si>
  <si>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</si>
  <si>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</si>
  <si>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</si>
  <si>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</si>
  <si>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</si>
  <si>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</si>
  <si>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</si>
  <si>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</si>
  <si>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</si>
  <si>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</si>
  <si>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</si>
  <si>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</si>
  <si>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</si>
  <si>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</si>
  <si>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</si>
  <si>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</si>
  <si>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</si>
  <si>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</si>
  <si>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</si>
  <si>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</si>
  <si>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</si>
  <si>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</si>
  <si>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</si>
  <si>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</si>
  <si>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</si>
  <si>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</si>
  <si>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</si>
  <si>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</si>
  <si>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</si>
  <si>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</si>
  <si>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</si>
  <si>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</si>
  <si>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</si>
  <si>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</si>
  <si>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</si>
  <si>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</si>
  <si>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</si>
  <si>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</si>
  <si>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</si>
  <si>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</si>
  <si>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</si>
  <si>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</si>
  <si>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</si>
  <si>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</si>
  <si>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</si>
  <si>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</si>
  <si>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</si>
  <si>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</si>
  <si>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</si>
  <si>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</si>
  <si>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</si>
  <si>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</si>
  <si>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</si>
  <si>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</si>
  <si>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</si>
  <si>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</si>
  <si>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</si>
  <si>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</si>
  <si>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</si>
  <si>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</si>
  <si>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</si>
  <si>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</si>
  <si>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</si>
  <si>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</si>
  <si>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</si>
  <si>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</si>
  <si>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</si>
  <si>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</si>
  <si>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</si>
  <si>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</si>
  <si>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</si>
  <si>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</si>
  <si>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</si>
  <si>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</si>
  <si>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</si>
  <si>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</si>
  <si>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</si>
  <si>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</si>
  <si>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</si>
  <si>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</si>
  <si>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</si>
  <si>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</si>
  <si>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</si>
  <si>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</si>
  <si>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</si>
  <si>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</si>
  <si>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</si>
  <si>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</si>
  <si>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</si>
  <si>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</si>
  <si>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</si>
  <si>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</si>
  <si>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</si>
  <si>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</si>
  <si>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</si>
  <si>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</si>
  <si>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</si>
  <si>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</si>
  <si>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</si>
  <si>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</si>
  <si>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</si>
  <si>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</si>
  <si>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</si>
  <si>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</si>
  <si>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</si>
  <si>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</si>
  <si>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</si>
  <si>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</si>
  <si>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</si>
  <si>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</si>
  <si>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</si>
  <si>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</si>
  <si>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</si>
  <si>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</si>
  <si>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</si>
  <si>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</si>
  <si>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</si>
  <si>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</si>
  <si>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</si>
  <si>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</si>
  <si>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</si>
  <si>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</si>
  <si>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</si>
  <si>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</si>
  <si>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</si>
  <si>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</si>
  <si>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</si>
  <si>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</si>
  <si>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</si>
  <si>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</si>
  <si>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</si>
  <si>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</si>
  <si>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</si>
  <si>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</si>
  <si>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</si>
  <si>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</si>
  <si>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</si>
  <si>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</si>
  <si>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</si>
  <si>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</si>
  <si>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</si>
  <si>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</si>
  <si>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</si>
  <si>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</si>
  <si>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</si>
  <si>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</si>
  <si>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</si>
  <si>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</si>
  <si>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</si>
  <si>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</si>
  <si>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</si>
  <si>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</si>
  <si>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</si>
  <si>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</si>
  <si>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</si>
  <si>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</si>
  <si>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</si>
  <si>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</si>
  <si>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</si>
  <si>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</si>
  <si>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</si>
  <si>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</si>
  <si>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</si>
  <si>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</si>
  <si>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</si>
  <si>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</si>
  <si>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</si>
  <si>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</si>
  <si>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</si>
  <si>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</si>
  <si>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</si>
  <si>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</si>
  <si>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</si>
  <si>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</si>
  <si>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</si>
  <si>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</si>
  <si>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</si>
  <si>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</si>
  <si>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</si>
  <si>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</si>
  <si>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</si>
  <si>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</si>
  <si>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</si>
  <si>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</si>
  <si>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</si>
  <si>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</si>
  <si>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</si>
  <si>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</si>
  <si>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</si>
  <si>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</si>
  <si>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</si>
  <si>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</si>
  <si>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</si>
  <si>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</si>
  <si>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</si>
  <si>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</si>
  <si>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</si>
  <si>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</si>
  <si>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</si>
  <si>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</si>
  <si>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</si>
  <si>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</si>
  <si>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</si>
  <si>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</si>
  <si>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</si>
  <si>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</si>
  <si>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</si>
  <si>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</si>
  <si>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</si>
  <si>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</si>
  <si>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</si>
  <si>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</si>
  <si>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</si>
  <si>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</si>
  <si>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</si>
  <si>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</si>
  <si>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</si>
  <si>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</si>
  <si>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</si>
  <si>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</si>
  <si>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</si>
  <si>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</si>
  <si>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</si>
  <si>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</si>
  <si>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</si>
  <si>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</si>
  <si>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</si>
  <si>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</si>
  <si>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</si>
  <si>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</si>
  <si>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</si>
  <si>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</si>
  <si>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</si>
  <si>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</si>
  <si>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</si>
  <si>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</si>
  <si>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</si>
  <si>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</si>
  <si>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</si>
  <si>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</si>
  <si>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</si>
  <si>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</si>
  <si>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</si>
  <si>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</si>
  <si>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</si>
  <si>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</si>
  <si>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</si>
  <si>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</si>
  <si>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</si>
  <si>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</si>
  <si>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</si>
  <si>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</si>
  <si>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</si>
  <si>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</si>
  <si>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</si>
  <si>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</si>
  <si>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</si>
  <si>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</si>
  <si>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</si>
  <si>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</si>
  <si>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</si>
  <si>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</si>
  <si>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</si>
  <si>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</si>
  <si>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</si>
  <si>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</si>
  <si>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</si>
  <si>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</si>
  <si>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</si>
  <si>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</si>
  <si>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</si>
  <si>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</si>
  <si>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</si>
  <si>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</si>
  <si>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</si>
  <si>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</si>
  <si>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</si>
  <si>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</si>
  <si>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</si>
  <si>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</si>
  <si>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</si>
  <si>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</si>
  <si>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</si>
  <si>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</si>
  <si>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</si>
  <si>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</si>
  <si>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</si>
  <si>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</si>
  <si>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</si>
  <si>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</si>
  <si>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</si>
  <si>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</si>
  <si>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</si>
  <si>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</si>
  <si>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</si>
  <si>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</si>
  <si>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</si>
  <si>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</si>
  <si>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</si>
  <si>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</si>
  <si>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</si>
  <si>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</si>
  <si>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</si>
  <si>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</si>
  <si>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</si>
  <si>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</si>
  <si>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</si>
  <si>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</si>
  <si>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</si>
  <si>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</si>
  <si>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</si>
  <si>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</si>
  <si>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</si>
  <si>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</si>
  <si>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</si>
  <si>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</si>
  <si>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</si>
  <si>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</si>
  <si>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</si>
  <si>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</si>
  <si>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</si>
  <si>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</si>
  <si>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</si>
  <si>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</si>
  <si>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</si>
  <si>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</si>
  <si>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</si>
  <si>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</si>
  <si>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</si>
  <si>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</si>
  <si>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</si>
  <si>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</si>
  <si>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</si>
  <si>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</si>
  <si>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</si>
  <si>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</si>
  <si>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</si>
  <si>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</si>
  <si>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</si>
  <si>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</si>
  <si>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</si>
  <si>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</si>
  <si>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</si>
  <si>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</si>
  <si>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</si>
  <si>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</si>
  <si>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</si>
  <si>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</si>
  <si>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</si>
  <si>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</si>
  <si>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</si>
  <si>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</si>
  <si>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</si>
  <si>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</si>
  <si>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</si>
  <si>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</si>
  <si>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</si>
  <si>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</si>
  <si>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</si>
  <si>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</si>
  <si>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</si>
  <si>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</si>
  <si>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</si>
  <si>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</si>
  <si>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</si>
  <si>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</si>
  <si>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</si>
  <si>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</si>
  <si>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</si>
  <si>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</si>
  <si>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</si>
  <si>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</si>
  <si>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</si>
  <si>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</si>
  <si>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</si>
  <si>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</si>
  <si>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</si>
  <si>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</si>
  <si>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</si>
  <si>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</si>
  <si>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</si>
  <si>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</si>
  <si>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</si>
  <si>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</si>
  <si>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</si>
  <si>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</si>
  <si>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</si>
  <si>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</si>
  <si>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</si>
  <si>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</si>
  <si>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</si>
  <si>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</si>
  <si>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</si>
  <si>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</si>
  <si>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</si>
  <si>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</si>
  <si>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</si>
  <si>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</si>
  <si>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</si>
  <si>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</si>
  <si>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</si>
  <si>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</si>
  <si>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</si>
  <si>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</si>
  <si>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</si>
  <si>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</si>
  <si>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</si>
  <si>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</si>
  <si>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</si>
  <si>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</si>
  <si>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</si>
  <si>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</si>
  <si>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</si>
  <si>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</si>
  <si>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</si>
  <si>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</si>
  <si>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</si>
  <si>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</si>
  <si>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</si>
  <si>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</si>
  <si>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</si>
  <si>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</si>
  <si>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</si>
  <si>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</si>
  <si>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</si>
  <si>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</si>
  <si>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</si>
  <si>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</si>
  <si>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</si>
  <si>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</si>
  <si>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</si>
  <si>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</si>
  <si>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</si>
  <si>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</si>
  <si>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</si>
  <si>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</si>
  <si>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</si>
  <si>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</si>
  <si>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</si>
  <si>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</si>
  <si>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</si>
  <si>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</si>
  <si>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</si>
  <si>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</si>
  <si>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</si>
  <si>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</si>
  <si>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</si>
  <si>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</si>
  <si>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</si>
  <si>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</si>
  <si>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</si>
  <si>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</si>
  <si>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</si>
  <si>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</si>
  <si>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</si>
  <si>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</si>
  <si>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</si>
  <si>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</si>
  <si>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</si>
  <si>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</si>
  <si>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</si>
  <si>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</si>
  <si>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</si>
  <si>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</si>
  <si>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</si>
  <si>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</si>
  <si>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</si>
  <si>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</si>
  <si>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</si>
  <si>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</si>
  <si>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</si>
  <si>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</si>
  <si>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</si>
  <si>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</si>
  <si>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</si>
  <si>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</si>
  <si>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</si>
  <si>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</si>
  <si>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</si>
  <si>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</si>
  <si>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</si>
  <si>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</si>
  <si>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</si>
  <si>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</si>
  <si>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</si>
  <si>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</si>
  <si>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</si>
  <si>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</si>
  <si>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</si>
  <si>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</si>
  <si>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</si>
  <si>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</si>
  <si>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</si>
  <si>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</si>
  <si>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</si>
  <si>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</si>
  <si>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</si>
  <si>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</si>
  <si>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</si>
  <si>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</si>
  <si>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</si>
  <si>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</si>
  <si>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</si>
  <si>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</si>
  <si>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</si>
  <si>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</si>
  <si>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</si>
  <si>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</si>
  <si>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</si>
  <si>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</si>
  <si>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</si>
  <si>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</si>
  <si>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</si>
  <si>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</si>
  <si>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</si>
  <si>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</si>
  <si>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</si>
  <si>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</si>
  <si>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</si>
  <si>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</si>
  <si>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</si>
  <si>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</si>
  <si>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</si>
  <si>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</si>
  <si>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</si>
  <si>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</si>
  <si>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</si>
  <si>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</si>
  <si>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</si>
  <si>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</si>
  <si>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</si>
  <si>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</si>
  <si>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</si>
  <si>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</si>
  <si>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</si>
  <si>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</si>
  <si>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</si>
  <si>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</si>
  <si>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</si>
  <si>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</si>
  <si>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</si>
  <si>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</si>
  <si>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</si>
  <si>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</si>
  <si>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</si>
  <si>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</si>
  <si>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</si>
  <si>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</si>
  <si>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</si>
  <si>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</si>
  <si>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</si>
  <si>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</si>
  <si>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</si>
  <si>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</si>
  <si>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</si>
  <si>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</si>
  <si>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</si>
  <si>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</si>
  <si>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</si>
  <si>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</si>
  <si>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</si>
  <si>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</si>
  <si>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</si>
  <si>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</si>
  <si>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</si>
  <si>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</si>
  <si>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</si>
  <si>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</si>
  <si>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</si>
  <si>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</si>
  <si>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</si>
  <si>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</si>
  <si>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</si>
  <si>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</si>
  <si>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</si>
  <si>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</si>
  <si>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</si>
  <si>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</si>
  <si>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</si>
  <si>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</si>
  <si>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</si>
  <si>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</si>
  <si>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</si>
  <si>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</si>
  <si>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</si>
  <si>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</si>
  <si>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</si>
  <si>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</si>
  <si>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</si>
  <si>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</si>
  <si>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</si>
  <si>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</si>
  <si>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</si>
  <si>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</si>
  <si>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</si>
  <si>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</si>
  <si>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</si>
  <si>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</si>
  <si>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</si>
  <si>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</si>
  <si>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</si>
  <si>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</si>
  <si>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</si>
  <si>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</si>
  <si>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</si>
  <si>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</si>
  <si>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</si>
  <si>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</si>
  <si>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</si>
  <si>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</si>
  <si>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</si>
  <si>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</si>
  <si>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</si>
  <si>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</si>
  <si>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</si>
  <si>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</si>
  <si>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</si>
  <si>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</si>
  <si>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</si>
  <si>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</si>
  <si>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</si>
  <si>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</si>
  <si>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</si>
  <si>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</si>
  <si>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</si>
  <si>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</si>
  <si>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</si>
  <si>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</si>
  <si>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</si>
  <si>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</si>
  <si>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</si>
  <si>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</si>
  <si>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</si>
  <si>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</si>
  <si>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</si>
  <si>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</si>
  <si>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</si>
  <si>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</si>
  <si>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</si>
  <si>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</si>
  <si>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</si>
  <si>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</si>
  <si>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</si>
  <si>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</si>
  <si>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</si>
  <si>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</si>
  <si>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</si>
  <si>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</si>
  <si>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</si>
  <si>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</si>
  <si>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</si>
  <si>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</si>
  <si>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</si>
  <si>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</si>
  <si>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</si>
  <si>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</si>
  <si>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</si>
  <si>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</si>
  <si>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</si>
  <si>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</si>
  <si>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</si>
  <si>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</si>
  <si>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</si>
  <si>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</si>
  <si>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</si>
  <si>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</si>
  <si>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</si>
  <si>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</si>
  <si>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</si>
  <si>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</si>
  <si>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</si>
  <si>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</si>
  <si>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</si>
  <si>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</si>
  <si>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</si>
  <si>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</si>
  <si>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</si>
  <si>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</si>
  <si>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</si>
  <si>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</si>
  <si>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</si>
  <si>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</si>
  <si>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</si>
  <si>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</si>
  <si>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</si>
  <si>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</si>
  <si>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</si>
  <si>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</si>
  <si>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</si>
  <si>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</si>
  <si>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</si>
  <si>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</si>
  <si>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</si>
  <si>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</si>
  <si>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</si>
  <si>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</si>
  <si>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</si>
  <si>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</si>
  <si>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</si>
  <si>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</si>
  <si>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</si>
  <si>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</si>
  <si>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</si>
  <si>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</si>
  <si>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</si>
  <si>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</si>
  <si>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</si>
  <si>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</si>
  <si>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</si>
  <si>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</si>
  <si>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</si>
  <si>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</si>
  <si>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</si>
  <si>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</si>
  <si>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</si>
  <si>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</si>
  <si>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</si>
  <si>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</si>
  <si>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</si>
  <si>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</si>
  <si>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</si>
  <si>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</si>
  <si>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</si>
  <si>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</si>
  <si>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</si>
  <si>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</si>
  <si>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</si>
  <si>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</si>
  <si>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</si>
  <si>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</si>
  <si>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</si>
  <si>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</si>
  <si>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</si>
  <si>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</si>
  <si>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</si>
  <si>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</si>
  <si>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</si>
  <si>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</si>
  <si>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</si>
  <si>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</si>
  <si>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</si>
  <si>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</si>
  <si>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</si>
  <si>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</si>
  <si>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</si>
  <si>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</si>
  <si>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</si>
  <si>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</si>
  <si>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</si>
  <si>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</si>
  <si>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</si>
  <si>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</si>
  <si>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</si>
  <si>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</si>
  <si>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</si>
  <si>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</si>
  <si>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</si>
  <si>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</si>
  <si>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</si>
  <si>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</si>
  <si>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</si>
  <si>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</si>
  <si>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</si>
  <si>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</si>
  <si>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</si>
  <si>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</si>
  <si>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</si>
  <si>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</si>
  <si>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</si>
  <si>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</si>
  <si>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</si>
  <si>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</si>
  <si>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</si>
  <si>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</si>
  <si>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</si>
  <si>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</si>
  <si>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</si>
  <si>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</si>
  <si>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</si>
  <si>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</si>
  <si>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</si>
  <si>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</si>
  <si>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</si>
  <si>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</si>
  <si>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</si>
  <si>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</si>
  <si>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</si>
  <si>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</si>
  <si>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</si>
  <si>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</si>
  <si>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</si>
  <si>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</si>
  <si>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</si>
  <si>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</si>
  <si>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</si>
  <si>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</si>
  <si>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</si>
  <si>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</si>
  <si>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</si>
  <si>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</si>
  <si>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</si>
  <si>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</si>
  <si>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</si>
  <si>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</si>
  <si>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</si>
  <si>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</si>
  <si>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</si>
  <si>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</si>
  <si>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</si>
  <si>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</si>
  <si>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</si>
  <si>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</si>
  <si>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</si>
  <si>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</si>
  <si>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</si>
  <si>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</si>
  <si>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</si>
  <si>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</si>
  <si>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</si>
  <si>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</si>
  <si>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</si>
  <si>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</si>
  <si>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</si>
  <si>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</si>
  <si>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</si>
  <si>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</si>
  <si>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</si>
  <si>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</si>
  <si>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</si>
  <si>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</si>
  <si>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</si>
  <si>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</si>
  <si>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</si>
  <si>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</si>
  <si>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</si>
  <si>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</si>
  <si>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</si>
  <si>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</si>
  <si>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</si>
  <si>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</si>
  <si>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</si>
  <si>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</si>
  <si>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</si>
  <si>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</si>
  <si>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</si>
  <si>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</si>
  <si>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</si>
  <si>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</si>
  <si>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</si>
  <si>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</si>
  <si>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</si>
  <si>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</si>
  <si>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</si>
  <si>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</si>
  <si>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</si>
  <si>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</si>
  <si>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</si>
  <si>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</si>
  <si>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</si>
  <si>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</si>
  <si>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</si>
  <si>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</si>
  <si>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</si>
  <si>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</si>
  <si>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</si>
  <si>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</si>
  <si>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</si>
  <si>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</si>
  <si>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</si>
  <si>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</si>
  <si>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</si>
  <si>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</si>
  <si>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</si>
  <si>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</si>
  <si>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</si>
  <si>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</si>
  <si>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</si>
  <si>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</si>
  <si>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</si>
  <si>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</si>
  <si>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</si>
  <si>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</si>
  <si>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</si>
  <si>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</si>
  <si>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</si>
  <si>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</si>
  <si>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</si>
  <si>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</si>
  <si>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</si>
  <si>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</si>
  <si>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</si>
  <si>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</si>
  <si>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</si>
  <si>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</si>
  <si>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</si>
  <si>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</si>
  <si>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</si>
  <si>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</si>
  <si>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</si>
  <si>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</si>
  <si>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</si>
  <si>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</si>
  <si>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</si>
  <si>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</si>
  <si>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</si>
  <si>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</si>
  <si>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</si>
  <si>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</si>
  <si>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</si>
  <si>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</si>
  <si>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</si>
  <si>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</si>
  <si>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</si>
  <si>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</si>
  <si>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</si>
  <si>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</si>
  <si>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</si>
  <si>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</si>
  <si>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</si>
  <si>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</si>
  <si>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</si>
  <si>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</si>
  <si>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</si>
  <si>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</si>
  <si>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</si>
  <si>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</si>
  <si>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</si>
  <si>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</si>
  <si>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</si>
  <si>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</si>
  <si>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</si>
  <si>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</si>
  <si>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</si>
  <si>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</si>
  <si>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</si>
  <si>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</si>
  <si>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</si>
  <si>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</si>
  <si>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</si>
  <si>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</si>
  <si>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</si>
  <si>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</si>
  <si>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</si>
  <si>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</si>
  <si>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</si>
  <si>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</si>
  <si>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</si>
  <si>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</si>
  <si>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</si>
  <si>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</si>
  <si>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</si>
  <si>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</si>
  <si>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</si>
  <si>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</si>
  <si>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</si>
  <si>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</si>
  <si>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</si>
  <si>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</si>
  <si>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</si>
  <si>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</si>
  <si>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</si>
  <si>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</si>
  <si>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</si>
  <si>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</si>
  <si>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</si>
  <si>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</si>
  <si>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</si>
  <si>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</si>
  <si>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</si>
  <si>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</si>
  <si>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</si>
  <si>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</si>
  <si>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</si>
  <si>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</si>
  <si>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</si>
  <si>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</si>
  <si>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</si>
  <si>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</si>
  <si>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</si>
  <si>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</si>
  <si>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</si>
  <si>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</si>
  <si>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</si>
  <si>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</si>
  <si>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</si>
  <si>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</si>
  <si>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</si>
  <si>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</si>
  <si>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</si>
  <si>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</si>
  <si>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</si>
  <si>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</si>
  <si>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</si>
  <si>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</si>
  <si>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</si>
  <si>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</si>
  <si>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</si>
  <si>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</si>
  <si>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</si>
  <si>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</si>
  <si>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</si>
  <si>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</si>
  <si>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</si>
  <si>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</si>
  <si>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</si>
  <si>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</si>
  <si>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</si>
  <si>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</si>
  <si>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</si>
  <si>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</si>
  <si>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</si>
  <si>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</si>
  <si>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</si>
  <si>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</si>
  <si>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</si>
  <si>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</si>
  <si>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</si>
  <si>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</si>
  <si>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</si>
  <si>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</si>
  <si>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</si>
  <si>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</si>
  <si>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</si>
  <si>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</si>
  <si>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</si>
  <si>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</si>
  <si>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</si>
  <si>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</si>
  <si>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</si>
  <si>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</si>
  <si>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</si>
  <si>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</si>
  <si>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</si>
  <si>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</si>
  <si>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</si>
  <si>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</si>
  <si>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</si>
  <si>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</si>
  <si>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</si>
  <si>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</si>
  <si>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</si>
  <si>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</si>
  <si>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</si>
  <si>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</si>
  <si>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</si>
  <si>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</si>
  <si>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</si>
  <si>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</si>
  <si>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</si>
  <si>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</si>
  <si>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</si>
  <si>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</si>
  <si>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</si>
  <si>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</si>
  <si>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</si>
  <si>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</si>
  <si>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</si>
  <si>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</si>
  <si>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</si>
  <si>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</si>
  <si>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</si>
  <si>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</si>
  <si>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</si>
  <si>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</si>
  <si>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</si>
  <si>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</si>
  <si>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</si>
  <si>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</si>
  <si>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</si>
  <si>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</si>
  <si>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</si>
  <si>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</si>
  <si>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</si>
  <si>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</si>
  <si>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</si>
  <si>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</si>
  <si>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</si>
  <si>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</si>
  <si>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</si>
  <si>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</si>
  <si>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</si>
  <si>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</si>
  <si>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</si>
  <si>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</si>
  <si>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</si>
  <si>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</si>
  <si>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</si>
  <si>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</si>
  <si>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</si>
  <si>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</si>
  <si>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</si>
  <si>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</si>
  <si>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</si>
  <si>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</si>
  <si>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</si>
  <si>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</si>
  <si>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</si>
  <si>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</si>
  <si>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</si>
  <si>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</si>
  <si>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</si>
  <si>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</si>
  <si>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</si>
  <si>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</si>
  <si>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</si>
  <si>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</si>
  <si>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</si>
  <si>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</si>
  <si>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</si>
  <si>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</si>
  <si>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</si>
  <si>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</si>
  <si>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</si>
  <si>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</si>
  <si>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</si>
  <si>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</si>
  <si>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</si>
  <si>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</si>
  <si>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</si>
  <si>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</si>
  <si>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</si>
  <si>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</si>
  <si>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</si>
  <si>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</si>
  <si>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</si>
  <si>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</si>
  <si>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</si>
  <si>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</si>
  <si>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</si>
  <si>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</si>
  <si>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</si>
  <si>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</si>
  <si>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</si>
  <si>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</si>
  <si>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</si>
  <si>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</si>
  <si>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</si>
  <si>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</si>
  <si>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</si>
  <si>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</si>
  <si>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</si>
  <si>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</si>
  <si>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</si>
  <si>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</si>
  <si>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</si>
  <si>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</si>
  <si>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</si>
  <si>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</si>
  <si>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</si>
  <si>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</si>
  <si>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</si>
  <si>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</si>
  <si>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</si>
  <si>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</si>
  <si>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</si>
  <si>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</si>
  <si>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</si>
  <si>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</si>
  <si>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</si>
  <si>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</si>
  <si>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</si>
  <si>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</si>
  <si>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</si>
  <si>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</si>
  <si>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</si>
  <si>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</si>
  <si>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</si>
  <si>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</si>
  <si>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</si>
  <si>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</si>
  <si>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</si>
  <si>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</si>
  <si>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</si>
  <si>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</si>
  <si>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</si>
  <si>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</si>
  <si>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</si>
  <si>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</si>
  <si>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</si>
  <si>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</si>
  <si>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</si>
  <si>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</si>
  <si>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</si>
  <si>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</si>
  <si>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</si>
  <si>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</si>
  <si>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</si>
  <si>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</si>
  <si>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</si>
  <si>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</si>
  <si>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</si>
  <si>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</si>
  <si>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</si>
  <si>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</si>
  <si>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</si>
  <si>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</si>
  <si>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</si>
  <si>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</si>
  <si>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</si>
  <si>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</si>
  <si>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</si>
  <si>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</si>
  <si>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</si>
  <si>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</si>
  <si>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</si>
  <si>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</si>
  <si>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</si>
  <si>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</si>
  <si>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</si>
  <si>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</si>
  <si>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</si>
  <si>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</si>
  <si>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</si>
  <si>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</si>
  <si>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</si>
  <si>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</si>
  <si>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</si>
  <si>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</si>
  <si>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</si>
  <si>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</si>
  <si>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</si>
  <si>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</si>
  <si>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</si>
  <si>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</si>
  <si>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</si>
  <si>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</si>
  <si>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</si>
  <si>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</si>
  <si>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</si>
  <si>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</si>
  <si>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</si>
  <si>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</si>
  <si>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</si>
  <si>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</si>
  <si>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</si>
  <si>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</si>
  <si>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</si>
  <si>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</si>
  <si>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</si>
  <si>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</si>
  <si>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</si>
  <si>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</si>
  <si>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</si>
  <si>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</si>
  <si>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</si>
  <si>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</si>
  <si>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</si>
  <si>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</si>
  <si>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</si>
  <si>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</si>
  <si>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</si>
  <si>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</si>
  <si>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</si>
  <si>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</si>
  <si>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</si>
  <si>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</si>
  <si>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</si>
  <si>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</si>
  <si>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</si>
  <si>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</si>
  <si>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</si>
  <si>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</si>
  <si>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</si>
  <si>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</si>
  <si>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</si>
  <si>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</si>
  <si>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</si>
  <si>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</si>
  <si>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</si>
  <si>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</si>
  <si>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</si>
  <si>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</si>
  <si>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</si>
  <si>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</si>
  <si>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</si>
  <si>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</si>
  <si>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</si>
  <si>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</si>
  <si>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</si>
  <si>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</si>
  <si>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</si>
  <si>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</si>
  <si>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</si>
  <si>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</si>
  <si>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</si>
  <si>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</si>
  <si>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</si>
  <si>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</si>
  <si>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</si>
  <si>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</si>
  <si>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</si>
  <si>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</si>
  <si>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</si>
  <si>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</si>
  <si>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</si>
  <si>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</si>
  <si>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</si>
  <si>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</si>
  <si>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</si>
  <si>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</si>
  <si>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</si>
  <si>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</si>
  <si>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</si>
  <si>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</si>
  <si>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</si>
  <si>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</si>
  <si>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</si>
  <si>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</si>
  <si>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</si>
  <si>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</si>
  <si>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</si>
  <si>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</si>
  <si>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</si>
  <si>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</si>
  <si>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</si>
  <si>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</si>
  <si>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</si>
  <si>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</si>
  <si>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</si>
  <si>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</si>
  <si>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</si>
  <si>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</si>
  <si>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</si>
  <si>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</si>
  <si>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</si>
  <si>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</si>
  <si>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</si>
  <si>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</si>
  <si>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</si>
  <si>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</si>
  <si>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</si>
  <si>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</si>
  <si>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</si>
  <si>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</si>
  <si>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</si>
  <si>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</si>
  <si>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</si>
  <si>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</si>
  <si>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</si>
  <si>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</si>
  <si>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</si>
  <si>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</si>
  <si>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</si>
  <si>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</si>
  <si>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</si>
  <si>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</si>
  <si>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</si>
  <si>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</si>
  <si>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</si>
  <si>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</si>
  <si>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</si>
  <si>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</si>
  <si>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</si>
  <si>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</si>
  <si>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</si>
  <si>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</si>
  <si>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</si>
  <si>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</si>
  <si>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</si>
  <si>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</si>
  <si>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</si>
  <si>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</si>
  <si>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</si>
  <si>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</si>
  <si>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</si>
  <si>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</si>
  <si>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</si>
  <si>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</si>
  <si>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</si>
  <si>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</si>
  <si>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</si>
  <si>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</si>
  <si>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</si>
  <si>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</si>
  <si>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</si>
  <si>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</si>
  <si>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</si>
  <si>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</si>
  <si>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</si>
  <si>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</si>
  <si>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</si>
  <si>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</si>
  <si>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</si>
  <si>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</si>
  <si>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</si>
  <si>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</si>
  <si>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</si>
  <si>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</si>
  <si>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</si>
  <si>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</si>
  <si>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</si>
  <si>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</si>
  <si>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</si>
  <si>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</si>
  <si>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</si>
  <si>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</si>
  <si>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</si>
  <si>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</si>
  <si>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</si>
  <si>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</si>
  <si>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</si>
  <si>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</si>
  <si>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</si>
  <si>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</si>
  <si>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</si>
  <si>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</si>
  <si>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</si>
  <si>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</si>
  <si>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</si>
  <si>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</si>
  <si>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</si>
  <si>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</si>
  <si>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</si>
  <si>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</si>
  <si>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</si>
  <si>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</si>
  <si>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</si>
  <si>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</si>
  <si>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</si>
  <si>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</si>
  <si>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</si>
  <si>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</si>
  <si>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</si>
  <si>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</si>
  <si>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</si>
  <si>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</si>
  <si>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</si>
  <si>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</si>
  <si>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</si>
  <si>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</si>
  <si>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</si>
  <si>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</si>
  <si>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</si>
  <si>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</si>
  <si>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</si>
  <si>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</si>
  <si>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</si>
  <si>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</si>
  <si>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</si>
  <si>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</si>
  <si>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</si>
  <si>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</si>
  <si>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</si>
  <si>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</si>
  <si>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</si>
  <si>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</si>
  <si>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</si>
  <si>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</si>
  <si>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</si>
  <si>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</si>
  <si>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</si>
  <si>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</si>
  <si>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</si>
  <si>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</si>
  <si>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</si>
  <si>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</si>
  <si>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</si>
  <si>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</si>
  <si>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</si>
  <si>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</si>
  <si>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</si>
  <si>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</si>
  <si>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</si>
  <si>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</si>
  <si>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</si>
  <si>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</si>
  <si>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</si>
  <si>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</si>
  <si>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</si>
  <si>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</si>
  <si>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</si>
  <si>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</si>
  <si>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</si>
  <si>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</si>
  <si>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</si>
  <si>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</si>
  <si>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</si>
  <si>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</si>
  <si>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</si>
  <si>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</si>
  <si>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</si>
  <si>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</si>
  <si>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</si>
  <si>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</si>
  <si>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</si>
  <si>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</si>
  <si>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</si>
  <si>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</si>
  <si>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</si>
  <si>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</si>
  <si>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</si>
  <si>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</si>
  <si>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</si>
  <si>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</si>
  <si>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</si>
  <si>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</si>
  <si>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</si>
  <si>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</si>
  <si>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</si>
  <si>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</si>
  <si>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</si>
  <si>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</si>
  <si>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</si>
  <si>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</si>
  <si>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</si>
  <si>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</si>
  <si>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</si>
  <si>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</si>
  <si>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</si>
  <si>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</si>
  <si>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</si>
  <si>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</si>
  <si>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</si>
  <si>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</si>
  <si>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</si>
  <si>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</si>
  <si>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</si>
  <si>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</si>
  <si>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</si>
  <si>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</si>
  <si>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</si>
  <si>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</si>
  <si>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</si>
  <si>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</si>
  <si>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</si>
  <si>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</si>
  <si>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</si>
  <si>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</si>
  <si>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</si>
  <si>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</si>
  <si>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</si>
  <si>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</si>
  <si>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</si>
  <si>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</si>
  <si>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</si>
  <si>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</si>
  <si>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</si>
  <si>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</si>
  <si>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</si>
  <si>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</si>
  <si>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</si>
  <si>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</si>
  <si>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</si>
  <si>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</si>
  <si>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</si>
  <si>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</si>
  <si>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</si>
  <si>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</si>
  <si>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</si>
  <si>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</si>
  <si>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</si>
  <si>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</si>
  <si>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</si>
  <si>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</si>
  <si>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</si>
  <si>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</si>
  <si>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</si>
  <si>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</si>
  <si>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</si>
  <si>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</si>
  <si>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</si>
  <si>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</si>
  <si>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</si>
  <si>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</si>
  <si>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</si>
  <si>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</si>
  <si>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</si>
  <si>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</si>
  <si>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</si>
  <si>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</si>
  <si>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</si>
  <si>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</si>
  <si>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</si>
  <si>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</si>
  <si>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</si>
  <si>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</si>
  <si>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</si>
  <si>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</si>
  <si>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</si>
  <si>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</si>
  <si>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</si>
  <si>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</si>
  <si>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</si>
  <si>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</si>
  <si>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</si>
  <si>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</si>
  <si>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</si>
  <si>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</si>
  <si>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</si>
  <si>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</si>
  <si>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</si>
  <si>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</si>
  <si>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</si>
  <si>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</si>
  <si>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</si>
  <si>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</si>
  <si>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</si>
  <si>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</si>
  <si>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</si>
  <si>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</si>
  <si>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</si>
  <si>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</si>
  <si>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</si>
  <si>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</si>
  <si>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</si>
  <si>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</si>
  <si>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</si>
  <si>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</si>
  <si>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</si>
  <si>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</si>
  <si>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</si>
  <si>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</si>
  <si>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</si>
  <si>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</si>
  <si>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</si>
  <si>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</si>
  <si>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</si>
  <si>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</si>
  <si>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</si>
  <si>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</si>
  <si>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</si>
  <si>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</si>
  <si>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</si>
  <si>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</si>
  <si>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</si>
  <si>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</si>
  <si>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</si>
  <si>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</si>
  <si>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</si>
  <si>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</si>
  <si>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</si>
  <si>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</si>
  <si>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</si>
  <si>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</si>
  <si>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</si>
  <si>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</si>
  <si>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</si>
  <si>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</si>
  <si>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</si>
  <si>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</si>
  <si>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</si>
  <si>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</si>
  <si>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</si>
  <si>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</si>
  <si>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</si>
  <si>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</si>
  <si>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</si>
  <si>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</si>
  <si>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</si>
  <si>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</si>
  <si>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</si>
  <si>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</si>
  <si>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</si>
  <si>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</si>
  <si>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</si>
  <si>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</si>
  <si>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</si>
  <si>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</si>
  <si>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</si>
  <si>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</si>
  <si>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</si>
  <si>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</si>
  <si>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</si>
  <si>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</si>
  <si>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</si>
  <si>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</si>
  <si>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</si>
  <si>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</si>
  <si>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</si>
  <si>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</si>
  <si>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</si>
  <si>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</si>
  <si>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</si>
  <si>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</si>
  <si>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</si>
  <si>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</si>
  <si>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</si>
  <si>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</si>
  <si>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</si>
  <si>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</si>
  <si>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</si>
  <si>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</si>
  <si>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</si>
  <si>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</si>
  <si>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</si>
  <si>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</si>
  <si>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</si>
  <si>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</si>
  <si>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</si>
  <si>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</si>
  <si>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</si>
  <si>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</si>
  <si>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</si>
  <si>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</si>
  <si>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</si>
  <si>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</si>
  <si>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</si>
  <si>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</si>
  <si>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</si>
  <si>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</si>
  <si>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</si>
  <si>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</si>
  <si>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</si>
  <si>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</si>
  <si>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</si>
  <si>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</si>
  <si>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</si>
  <si>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</si>
  <si>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</si>
  <si>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</si>
  <si>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</si>
  <si>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</si>
  <si>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</si>
  <si>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</si>
  <si>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</si>
  <si>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</si>
  <si>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</si>
  <si>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</si>
  <si>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</si>
  <si>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</si>
  <si>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</si>
  <si>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</si>
  <si>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</si>
  <si>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</si>
  <si>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</si>
  <si>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</si>
  <si>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</si>
  <si>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</si>
  <si>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</si>
  <si>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</si>
  <si>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</si>
  <si>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</si>
  <si>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</si>
  <si>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</si>
  <si>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</si>
  <si>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</si>
  <si>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</si>
  <si>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</si>
  <si>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</si>
  <si>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</si>
  <si>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</si>
  <si>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</si>
  <si>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</si>
  <si>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</si>
  <si>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</si>
  <si>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</si>
  <si>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</si>
  <si>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</si>
  <si>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</si>
  <si>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</si>
  <si>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</si>
  <si>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</si>
  <si>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</si>
  <si>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</si>
  <si>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</si>
  <si>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</si>
  <si>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</si>
  <si>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</si>
  <si>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</si>
  <si>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</si>
  <si>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</si>
  <si>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</si>
  <si>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</si>
  <si>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</si>
  <si>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</si>
  <si>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</si>
  <si>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</si>
  <si>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</si>
  <si>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</si>
  <si>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</si>
  <si>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</si>
  <si>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</si>
  <si>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</si>
  <si>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</si>
  <si>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</si>
  <si>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</si>
  <si>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</si>
  <si>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</si>
  <si>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</si>
  <si>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</si>
  <si>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</si>
  <si>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</si>
  <si>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</si>
  <si>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</si>
  <si>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</si>
  <si>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</si>
  <si>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</si>
  <si>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</si>
  <si>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</si>
  <si>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</si>
  <si>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</si>
  <si>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</si>
  <si>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</si>
  <si>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</si>
  <si>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</si>
  <si>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</si>
  <si>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</si>
  <si>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</si>
  <si>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</si>
  <si>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</si>
  <si>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</si>
  <si>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</si>
  <si>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</si>
  <si>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</si>
  <si>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</si>
  <si>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</si>
  <si>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</si>
  <si>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</si>
  <si>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</si>
  <si>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</si>
  <si>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</si>
  <si>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</si>
  <si>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</si>
  <si>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</si>
  <si>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</si>
  <si>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</si>
  <si>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</si>
  <si>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</si>
  <si>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</si>
  <si>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</si>
  <si>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</si>
  <si>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</si>
  <si>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</si>
  <si>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</si>
  <si>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</si>
  <si>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</si>
  <si>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</si>
  <si>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</si>
  <si>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</si>
  <si>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</si>
  <si>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</si>
  <si>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</si>
  <si>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</si>
  <si>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</si>
  <si>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</si>
  <si>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</si>
  <si>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</si>
  <si>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</si>
  <si>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</si>
  <si>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</si>
  <si>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</si>
  <si>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</si>
  <si>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</si>
  <si>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</si>
  <si>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</si>
  <si>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</si>
  <si>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</si>
  <si>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</si>
  <si>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</si>
  <si>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</si>
  <si>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</si>
  <si>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</si>
  <si>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</si>
  <si>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</si>
  <si>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</si>
  <si>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</si>
  <si>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</si>
  <si>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</si>
  <si>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</si>
  <si>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</si>
  <si>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</si>
  <si>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</si>
  <si>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</si>
  <si>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</si>
  <si>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</si>
  <si>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</si>
  <si>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</si>
  <si>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</si>
  <si>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</si>
  <si>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</si>
  <si>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</si>
  <si>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</si>
  <si>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</si>
  <si>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</si>
  <si>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</si>
  <si>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</si>
  <si>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</si>
  <si>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</si>
  <si>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</si>
  <si>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</si>
  <si>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</si>
  <si>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</si>
  <si>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</si>
  <si>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</si>
  <si>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</si>
  <si>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</si>
  <si>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</si>
  <si>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</si>
  <si>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</si>
  <si>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</si>
  <si>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</si>
  <si>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</si>
  <si>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</si>
  <si>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</si>
  <si>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</si>
  <si>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</si>
  <si>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</si>
  <si>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</si>
  <si>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</si>
  <si>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</si>
  <si>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</si>
  <si>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</si>
  <si>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</si>
  <si>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</si>
  <si>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</si>
  <si>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</si>
  <si>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</si>
  <si>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</si>
  <si>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</si>
  <si>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</si>
  <si>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</si>
  <si>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</si>
  <si>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</si>
  <si>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</si>
  <si>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</si>
  <si>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</si>
  <si>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</si>
  <si>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</si>
  <si>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</si>
  <si>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</si>
  <si>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</si>
  <si>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</si>
  <si>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</si>
  <si>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</si>
  <si>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</si>
  <si>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</si>
  <si>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</si>
  <si>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</si>
  <si>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</si>
  <si>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</si>
  <si>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</si>
  <si>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</si>
  <si>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</si>
  <si>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</si>
  <si>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</si>
  <si>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</si>
  <si>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</si>
  <si>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</si>
  <si>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</si>
  <si>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</si>
  <si>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</si>
  <si>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</si>
  <si>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</si>
  <si>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</si>
  <si>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</si>
  <si>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</si>
  <si>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</si>
  <si>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</si>
  <si>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</si>
  <si>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</si>
  <si>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</si>
  <si>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</si>
  <si>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</si>
  <si>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</si>
  <si>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</si>
  <si>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</si>
  <si>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</si>
  <si>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</si>
  <si>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</si>
  <si>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</si>
  <si>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</si>
  <si>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</si>
  <si>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</si>
  <si>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</si>
  <si>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</si>
  <si>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</si>
  <si>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</si>
  <si>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</si>
  <si>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</si>
  <si>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</si>
  <si>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</si>
  <si>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</si>
  <si>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</si>
  <si>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</si>
  <si>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</si>
  <si>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</si>
  <si>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</si>
  <si>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</si>
  <si>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</si>
  <si>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</si>
  <si>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</si>
  <si>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</si>
  <si>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</si>
  <si>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</si>
  <si>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</si>
  <si>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</si>
  <si>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</si>
  <si>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</si>
  <si>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</si>
  <si>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</si>
  <si>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</si>
  <si>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</si>
  <si>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</si>
  <si>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</si>
  <si>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</si>
  <si>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</si>
  <si>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</si>
  <si>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</si>
  <si>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</si>
  <si>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</si>
  <si>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</si>
  <si>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</si>
  <si>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</si>
  <si>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</si>
  <si>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</si>
  <si>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</si>
  <si>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</si>
  <si>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</si>
  <si>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</si>
  <si>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</si>
  <si>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</si>
  <si>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</si>
  <si>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</si>
  <si>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</si>
  <si>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</si>
  <si>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</si>
  <si>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</si>
  <si>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</si>
  <si>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</si>
  <si>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</si>
  <si>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</si>
  <si>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</si>
  <si>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</si>
  <si>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</si>
  <si>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</si>
  <si>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</si>
  <si>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</si>
  <si>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</si>
  <si>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</si>
  <si>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</si>
  <si>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</si>
  <si>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</si>
  <si>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</si>
  <si>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</si>
  <si>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</si>
  <si>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</si>
  <si>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</si>
  <si>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</si>
  <si>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</si>
  <si>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</si>
  <si>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</si>
  <si>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</si>
  <si>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</si>
  <si>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</si>
  <si>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</si>
  <si>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</si>
  <si>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</si>
  <si>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</si>
  <si>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</si>
  <si>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</si>
  <si>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</si>
  <si>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</si>
  <si>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</si>
  <si>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</si>
  <si>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</si>
  <si>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</si>
  <si>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</si>
  <si>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</si>
  <si>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</si>
  <si>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</si>
  <si>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</si>
  <si>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</si>
  <si>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</si>
  <si>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</si>
  <si>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</si>
  <si>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</si>
  <si>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</si>
  <si>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</si>
  <si>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</si>
  <si>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</si>
  <si>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</si>
  <si>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</si>
  <si>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</si>
  <si>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</si>
  <si>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</si>
  <si>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</si>
  <si>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</si>
  <si>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</si>
  <si>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</si>
  <si>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</si>
  <si>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</si>
  <si>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</si>
  <si>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</si>
  <si>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</si>
  <si>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</si>
  <si>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</si>
  <si>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</si>
  <si>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</si>
  <si>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</si>
  <si>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</si>
  <si>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</si>
  <si>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</si>
  <si>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</si>
  <si>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</si>
  <si>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</si>
  <si>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</si>
  <si>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</si>
  <si>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</si>
  <si>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</si>
  <si>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</si>
  <si>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</si>
  <si>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</si>
  <si>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</si>
  <si>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</si>
  <si>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</si>
  <si>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</si>
  <si>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</si>
  <si>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</si>
  <si>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</si>
  <si>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</si>
  <si>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</si>
  <si>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</si>
  <si>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</si>
  <si>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</si>
  <si>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</si>
  <si>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</si>
  <si>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</si>
  <si>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</si>
  <si>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</si>
  <si>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</si>
  <si>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</si>
  <si>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</si>
  <si>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</si>
  <si>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</si>
  <si>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</si>
  <si>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</si>
  <si>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</si>
  <si>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</si>
  <si>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</si>
  <si>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</si>
  <si>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</si>
  <si>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</si>
  <si>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</si>
  <si>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</si>
  <si>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</si>
  <si>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</si>
  <si>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</si>
  <si>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</si>
  <si>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</si>
  <si>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</si>
  <si>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</si>
  <si>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</si>
  <si>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</si>
  <si>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</si>
  <si>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</si>
  <si>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</si>
  <si>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</si>
  <si>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</si>
  <si>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</si>
  <si>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</si>
  <si>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</si>
  <si>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</si>
  <si>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</si>
  <si>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</si>
  <si>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</si>
  <si>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</si>
  <si>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</si>
  <si>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</si>
  <si>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</si>
  <si>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</si>
  <si>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</si>
  <si>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</si>
  <si>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</si>
  <si>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</si>
  <si>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</si>
  <si>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</si>
  <si>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</si>
  <si>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</si>
  <si>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</si>
  <si>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</si>
  <si>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</si>
  <si>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</si>
  <si>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</si>
  <si>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</si>
  <si>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</si>
  <si>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</si>
  <si>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</si>
  <si>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</si>
  <si>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</si>
  <si>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</si>
  <si>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</si>
  <si>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</si>
  <si>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</si>
  <si>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</si>
  <si>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</si>
  <si>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</si>
  <si>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</si>
  <si>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</si>
  <si>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</si>
  <si>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</si>
  <si>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</si>
  <si>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</si>
  <si>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</si>
  <si>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</si>
  <si>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</si>
  <si>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</si>
  <si>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</si>
  <si>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</si>
  <si>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</si>
  <si>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</si>
  <si>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</si>
  <si>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</si>
  <si>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</si>
  <si>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</si>
  <si>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</si>
  <si>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</si>
  <si>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</si>
  <si>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</si>
  <si>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</si>
  <si>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</si>
  <si>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</si>
  <si>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</si>
  <si>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</si>
  <si>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</si>
  <si>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</si>
  <si>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</si>
  <si>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</si>
  <si>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</si>
  <si>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</si>
  <si>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</si>
  <si>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</si>
  <si>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</si>
  <si>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</si>
  <si>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</si>
  <si>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</si>
  <si>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</si>
  <si>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</si>
  <si>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</si>
  <si>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</si>
  <si>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</si>
  <si>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</si>
  <si>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</si>
  <si>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</si>
  <si>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</si>
  <si>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</si>
  <si>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</si>
  <si>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</si>
  <si>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</si>
  <si>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</si>
  <si>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</si>
  <si>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</si>
  <si>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</si>
  <si>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</si>
  <si>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</si>
  <si>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</si>
  <si>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</si>
  <si>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</si>
  <si>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</si>
  <si>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</si>
  <si>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</si>
  <si>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</si>
  <si>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</si>
  <si>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</si>
  <si>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</si>
  <si>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</si>
  <si>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</si>
  <si>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</si>
  <si>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</si>
  <si>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</si>
  <si>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</si>
  <si>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</si>
  <si>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</si>
  <si>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</si>
  <si>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</si>
  <si>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</si>
  <si>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</si>
  <si>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</si>
  <si>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</si>
  <si>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</si>
  <si>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</si>
  <si>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</si>
  <si>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</si>
  <si>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</si>
  <si>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</si>
  <si>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</si>
  <si>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</si>
  <si>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</si>
  <si>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</si>
  <si>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</si>
  <si>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</si>
  <si>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</si>
  <si>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</si>
  <si>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</si>
  <si>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</si>
  <si>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</si>
  <si>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</si>
  <si>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</si>
  <si>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</si>
  <si>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</si>
  <si>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</si>
  <si>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</si>
  <si>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</si>
  <si>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</si>
  <si>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</si>
  <si>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</si>
  <si>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</si>
  <si>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</si>
  <si>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</si>
  <si>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</si>
  <si>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</si>
  <si>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</si>
  <si>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</si>
  <si>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</si>
  <si>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</si>
  <si>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</si>
  <si>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</si>
  <si>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</si>
  <si>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</si>
  <si>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</si>
  <si>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</si>
  <si>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</si>
  <si>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</si>
  <si>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</si>
  <si>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</si>
  <si>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</si>
  <si>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</si>
  <si>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</si>
  <si>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</si>
  <si>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</si>
  <si>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</si>
  <si>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</si>
  <si>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</si>
  <si>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</si>
  <si>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</si>
  <si>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</si>
  <si>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</si>
  <si>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</si>
  <si>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</si>
  <si>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</si>
  <si>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</si>
  <si>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</si>
  <si>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</si>
  <si>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</si>
  <si>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</si>
  <si>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</si>
  <si>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</si>
  <si>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</si>
  <si>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</si>
  <si>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</si>
  <si>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</si>
  <si>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</si>
  <si>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</si>
  <si>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</si>
  <si>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</si>
  <si>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</si>
  <si>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</si>
  <si>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</si>
  <si>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</si>
  <si>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</si>
  <si>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</si>
  <si>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</si>
  <si>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</si>
  <si>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</si>
  <si>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</si>
  <si>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</si>
  <si>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</si>
  <si>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</si>
  <si>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</si>
  <si>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</si>
  <si>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</si>
  <si>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</si>
  <si>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</si>
  <si>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</si>
  <si>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</si>
  <si>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</si>
  <si>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</si>
  <si>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</si>
  <si>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</si>
  <si>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</si>
  <si>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</si>
  <si>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</si>
  <si>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</si>
  <si>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</si>
  <si>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</si>
  <si>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</si>
  <si>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</si>
  <si>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</si>
  <si>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</si>
  <si>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</si>
  <si>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</si>
  <si>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</si>
  <si>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</si>
  <si>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</si>
  <si>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</si>
  <si>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</si>
  <si>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</si>
  <si>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</si>
  <si>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</si>
  <si>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</si>
  <si>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</si>
  <si>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</si>
  <si>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</si>
  <si>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</si>
  <si>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</si>
  <si>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</si>
  <si>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</si>
  <si>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</si>
  <si>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</si>
  <si>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</si>
  <si>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</si>
  <si>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</si>
  <si>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</si>
  <si>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</si>
  <si>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</si>
  <si>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</si>
  <si>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</si>
  <si>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</si>
  <si>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</si>
  <si>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</si>
  <si>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</si>
  <si>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</si>
  <si>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</si>
  <si>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</si>
  <si>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</si>
  <si>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</si>
  <si>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</si>
  <si>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</si>
  <si>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</si>
  <si>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</si>
  <si>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</si>
  <si>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</si>
  <si>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</si>
  <si>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</si>
  <si>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</si>
  <si>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</si>
  <si>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</si>
  <si>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</si>
  <si>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</si>
  <si>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</si>
  <si>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</si>
  <si>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</si>
  <si>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</si>
  <si>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</si>
  <si>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</si>
  <si>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</si>
  <si>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</si>
  <si>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</si>
  <si>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</si>
  <si>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</si>
  <si>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</si>
  <si>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</si>
  <si>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</si>
  <si>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</si>
  <si>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</si>
  <si>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</si>
  <si>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</si>
  <si>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</si>
  <si>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</si>
  <si>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</si>
  <si>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</si>
  <si>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</si>
  <si>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</si>
  <si>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</si>
  <si>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</si>
  <si>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</si>
  <si>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</si>
  <si>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</si>
  <si>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</si>
  <si>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</si>
  <si>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</si>
  <si>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</si>
  <si>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</si>
  <si>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</si>
  <si>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</si>
  <si>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</si>
  <si>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</si>
  <si>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</si>
  <si>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</si>
  <si>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</si>
  <si>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</si>
  <si>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</si>
  <si>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</si>
  <si>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</si>
  <si>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</si>
  <si>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</si>
  <si>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</si>
  <si>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</si>
  <si>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</si>
  <si>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</si>
  <si>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</si>
  <si>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</si>
  <si>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</si>
  <si>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</si>
  <si>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</si>
  <si>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</si>
  <si>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</si>
  <si>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</si>
  <si>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</si>
  <si>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</si>
  <si>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</si>
  <si>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</si>
  <si>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</si>
  <si>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</si>
  <si>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</si>
  <si>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</si>
  <si>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</si>
  <si>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</si>
  <si>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</si>
  <si>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</si>
  <si>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</si>
  <si>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</si>
  <si>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</si>
  <si>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</si>
  <si>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</si>
  <si>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</si>
  <si>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</si>
  <si>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</si>
  <si>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</si>
  <si>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</si>
  <si>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</si>
  <si>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</si>
  <si>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</si>
  <si>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</si>
  <si>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</si>
  <si>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</si>
  <si>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</si>
  <si>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</si>
  <si>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</si>
  <si>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</si>
  <si>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</si>
  <si>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</si>
  <si>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</si>
  <si>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</si>
  <si>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</si>
  <si>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</si>
  <si>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</si>
  <si>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</si>
  <si>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</si>
  <si>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</si>
  <si>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</si>
  <si>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</si>
  <si>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</si>
  <si>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</si>
  <si>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</si>
  <si>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</si>
  <si>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</si>
  <si>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</si>
  <si>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</si>
  <si>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</si>
  <si>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</si>
  <si>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</si>
  <si>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</si>
  <si>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</si>
  <si>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</si>
  <si>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</si>
  <si>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</si>
  <si>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</si>
  <si>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</si>
  <si>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</si>
  <si>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</si>
  <si>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</si>
  <si>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</si>
  <si>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</si>
  <si>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</si>
  <si>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</si>
  <si>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</si>
  <si>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</si>
  <si>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</si>
  <si>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</si>
  <si>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</si>
  <si>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</si>
  <si>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</si>
  <si>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</si>
  <si>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</si>
  <si>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</si>
  <si>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</si>
  <si>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</si>
  <si>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</si>
  <si>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</si>
  <si>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</si>
  <si>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</si>
  <si>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</si>
  <si>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</si>
  <si>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</si>
  <si>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</si>
  <si>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</si>
  <si>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</si>
  <si>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</si>
  <si>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</si>
  <si>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</si>
  <si>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</si>
  <si>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</si>
  <si>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</si>
  <si>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</si>
  <si>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</si>
  <si>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</si>
  <si>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</si>
  <si>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</si>
  <si>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</si>
  <si>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</si>
  <si>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</si>
  <si>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</si>
  <si>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</si>
  <si>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</si>
  <si>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</si>
  <si>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</si>
  <si>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</si>
  <si>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</si>
  <si>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</si>
  <si>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</si>
  <si>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</si>
  <si>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</si>
  <si>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</si>
  <si>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</si>
  <si>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</si>
  <si>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</si>
  <si>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</si>
  <si>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</si>
  <si>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</si>
  <si>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</si>
  <si>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</si>
  <si>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</si>
  <si>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</si>
  <si>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</si>
  <si>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</si>
  <si>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</si>
  <si>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</si>
  <si>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</si>
  <si>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</si>
  <si>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</si>
  <si>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</si>
  <si>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</si>
  <si>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</si>
  <si>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</si>
  <si>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</si>
  <si>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</si>
  <si>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</si>
  <si>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</si>
  <si>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</si>
  <si>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</si>
  <si>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</si>
  <si>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</si>
  <si>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</si>
  <si>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</si>
  <si>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</si>
  <si>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</si>
  <si>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</si>
  <si>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</si>
  <si>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</si>
  <si>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</si>
  <si>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</si>
  <si>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</si>
  <si>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</si>
  <si>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</si>
  <si>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</si>
  <si>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</si>
  <si>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</si>
  <si>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</si>
  <si>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</si>
  <si>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</si>
  <si>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</si>
  <si>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</si>
  <si>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</si>
  <si>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</si>
  <si>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</si>
  <si>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</si>
  <si>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</si>
  <si>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</si>
  <si>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</si>
  <si>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</si>
  <si>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</si>
  <si>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</si>
  <si>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</si>
  <si>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</si>
  <si>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</si>
  <si>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</si>
  <si>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</si>
  <si>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</si>
  <si>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</si>
  <si>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</si>
  <si>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</si>
  <si>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</si>
  <si>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</si>
  <si>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</si>
  <si>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</si>
  <si>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</si>
  <si>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</si>
  <si>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</si>
  <si>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</si>
  <si>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</si>
  <si>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</si>
  <si>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</si>
  <si>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</si>
  <si>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</si>
  <si>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</si>
  <si>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</si>
  <si>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</si>
  <si>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</si>
  <si>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</si>
  <si>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</si>
  <si>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</si>
  <si>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</si>
  <si>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</si>
  <si>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</si>
  <si>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</si>
  <si>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</si>
  <si>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</si>
  <si>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</si>
  <si>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</si>
  <si>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</si>
  <si>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</si>
  <si>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</si>
  <si>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</si>
  <si>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</si>
  <si>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</si>
  <si>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</si>
  <si>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</si>
  <si>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</si>
  <si>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</si>
  <si>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</si>
  <si>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</si>
  <si>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</si>
  <si>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</si>
  <si>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</si>
  <si>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</si>
  <si>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</si>
  <si>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</si>
  <si>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</si>
  <si>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</si>
  <si>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</si>
  <si>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</si>
  <si>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</si>
  <si>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</si>
  <si>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</si>
  <si>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</si>
  <si>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</si>
  <si>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</si>
  <si>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</si>
  <si>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</si>
  <si>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</si>
  <si>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</si>
  <si>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</si>
  <si>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</si>
  <si>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</si>
  <si>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</si>
  <si>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</si>
  <si>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</si>
  <si>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</si>
  <si>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</si>
  <si>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</si>
  <si>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</si>
  <si>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</si>
  <si>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</si>
  <si>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</si>
  <si>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</si>
  <si>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</si>
  <si>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</si>
  <si>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</si>
  <si>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</si>
  <si>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</si>
  <si>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</si>
  <si>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</si>
  <si>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</si>
  <si>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</si>
  <si>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</si>
  <si>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</si>
  <si>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</si>
  <si>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</si>
  <si>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</si>
  <si>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</si>
  <si>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</si>
  <si>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</si>
  <si>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</si>
  <si>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</si>
  <si>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</si>
  <si>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</si>
  <si>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</si>
  <si>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</si>
  <si>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</si>
  <si>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</si>
  <si>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</si>
  <si>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</si>
  <si>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</si>
  <si>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</si>
  <si>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</si>
  <si>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</si>
  <si>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</si>
  <si>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</si>
  <si>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</si>
  <si>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</si>
  <si>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</si>
  <si>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</si>
  <si>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</si>
  <si>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</si>
  <si>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</si>
  <si>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</si>
  <si>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</si>
  <si>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</si>
  <si>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</si>
  <si>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</si>
  <si>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</si>
  <si>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</si>
  <si>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</si>
  <si>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</si>
  <si>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</si>
  <si>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</si>
  <si>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</si>
  <si>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</si>
  <si>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</si>
  <si>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</si>
  <si>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</si>
  <si>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</si>
  <si>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</si>
  <si>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</si>
  <si>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</si>
  <si>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</si>
  <si>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</si>
  <si>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</si>
  <si>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</si>
  <si>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</si>
  <si>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</si>
  <si>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</si>
  <si>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</si>
  <si>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</si>
  <si>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</si>
  <si>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</si>
  <si>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</si>
  <si>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</si>
  <si>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</si>
  <si>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</si>
  <si>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</si>
  <si>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</si>
  <si>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</si>
  <si>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</si>
  <si>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</si>
  <si>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</si>
  <si>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</si>
  <si>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</si>
  <si>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</si>
  <si>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</si>
  <si>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</si>
  <si>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</si>
  <si>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</si>
  <si>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</si>
  <si>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</si>
  <si>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</si>
  <si>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</si>
  <si>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</si>
  <si>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</si>
  <si>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</si>
  <si>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</si>
  <si>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</si>
  <si>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</si>
  <si>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</si>
  <si>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</si>
  <si>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</si>
  <si>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</si>
  <si>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</si>
  <si>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</si>
  <si>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</si>
  <si>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</si>
  <si>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</si>
  <si>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</si>
  <si>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</si>
  <si>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</si>
  <si>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</si>
  <si>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</si>
  <si>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</si>
  <si>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</si>
  <si>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</si>
  <si>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</si>
  <si>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</si>
  <si>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</si>
  <si>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</si>
  <si>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</si>
  <si>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</si>
  <si>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</si>
  <si>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</si>
  <si>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</si>
  <si>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</si>
  <si>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</si>
  <si>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</si>
  <si>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</si>
  <si>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</si>
  <si>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</si>
  <si>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</si>
  <si>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</si>
  <si>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</si>
  <si>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</si>
  <si>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</si>
  <si>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</si>
  <si>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</si>
  <si>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</si>
  <si>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</si>
  <si>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</si>
  <si>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</si>
  <si>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</si>
  <si>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</si>
  <si>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</si>
  <si>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</si>
  <si>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</si>
  <si>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</si>
  <si>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</si>
  <si>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</si>
  <si>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</si>
  <si>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</si>
  <si>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</si>
  <si>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</si>
  <si>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</si>
  <si>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</si>
  <si>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</si>
  <si>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</si>
  <si>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</si>
  <si>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</si>
  <si>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</si>
  <si>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</si>
  <si>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</si>
  <si>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</si>
  <si>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</si>
  <si>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</si>
  <si>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</si>
  <si>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</si>
  <si>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</si>
  <si>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</si>
  <si>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</si>
  <si>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</si>
  <si>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</si>
  <si>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</si>
  <si>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</si>
  <si>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</si>
  <si>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</si>
  <si>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</si>
  <si>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</si>
  <si>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</si>
  <si>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</si>
  <si>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</si>
  <si>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</si>
  <si>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</si>
  <si>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</si>
  <si>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</si>
  <si>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</si>
  <si>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</si>
  <si>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</si>
  <si>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</si>
  <si>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</si>
  <si>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</si>
  <si>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</si>
  <si>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</si>
  <si>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</si>
  <si>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</si>
  <si>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</si>
  <si>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</si>
  <si>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</si>
  <si>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</si>
  <si>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</si>
  <si>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</si>
  <si>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</si>
  <si>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</si>
  <si>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</si>
  <si>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</si>
  <si>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</si>
  <si>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</si>
  <si>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</si>
  <si>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</si>
  <si>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</si>
  <si>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</si>
  <si>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</si>
  <si>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</si>
  <si>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</si>
  <si>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</si>
  <si>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</si>
  <si>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</si>
  <si>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</si>
  <si>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</si>
  <si>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</si>
  <si>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</si>
  <si>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</si>
  <si>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</si>
  <si>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</si>
  <si>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</si>
  <si>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</si>
  <si>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</si>
  <si>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</si>
  <si>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</si>
  <si>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</si>
  <si>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</si>
  <si>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</si>
  <si>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</si>
  <si>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</si>
  <si>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</si>
  <si>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</si>
  <si>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</si>
  <si>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</si>
  <si>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</si>
  <si>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</si>
  <si>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</si>
  <si>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</si>
  <si>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</si>
  <si>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</si>
  <si>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</si>
  <si>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</si>
  <si>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</si>
  <si>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</si>
  <si>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</si>
  <si>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</si>
  <si>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</si>
  <si>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</si>
  <si>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</si>
  <si>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</si>
  <si>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</si>
  <si>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</si>
  <si>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</si>
  <si>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</si>
  <si>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</si>
  <si>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</si>
  <si>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</si>
  <si>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</si>
  <si>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</si>
  <si>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</si>
  <si>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</si>
  <si>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</si>
  <si>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</si>
  <si>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</si>
  <si>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</si>
  <si>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</si>
  <si>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</si>
  <si>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</si>
  <si>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</si>
  <si>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</si>
  <si>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</si>
  <si>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</si>
  <si>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</si>
  <si>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</si>
  <si>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</si>
  <si>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</si>
  <si>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</si>
  <si>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</si>
  <si>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</si>
  <si>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</si>
  <si>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</si>
  <si>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</si>
  <si>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</si>
  <si>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</si>
  <si>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</si>
  <si>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</si>
  <si>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</si>
  <si>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</si>
  <si>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</si>
  <si>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</si>
  <si>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</si>
  <si>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</si>
  <si>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</si>
  <si>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</si>
  <si>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</si>
  <si>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</si>
  <si>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</si>
  <si>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</si>
  <si>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</si>
  <si>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</si>
  <si>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</si>
  <si>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</si>
  <si>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</si>
  <si>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</si>
  <si>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</si>
  <si>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</si>
  <si>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</si>
  <si>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</si>
  <si>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</si>
  <si>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</si>
  <si>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</si>
  <si>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</si>
  <si>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</si>
  <si>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</si>
  <si>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</si>
  <si>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</si>
  <si>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</si>
  <si>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</si>
  <si>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</si>
  <si>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</si>
  <si>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</si>
  <si>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</si>
  <si>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</si>
  <si>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</si>
  <si>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</si>
  <si>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</si>
  <si>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</si>
  <si>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</si>
  <si>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</si>
  <si>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</si>
  <si>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</si>
  <si>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</si>
  <si>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</si>
  <si>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</si>
  <si>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</si>
  <si>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</si>
  <si>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</si>
  <si>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</si>
  <si>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</si>
  <si>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</si>
  <si>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</si>
  <si>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</si>
  <si>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</si>
  <si>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</si>
  <si>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</si>
  <si>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</si>
  <si>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</si>
  <si>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</si>
  <si>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</si>
  <si>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</si>
  <si>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</si>
  <si>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</si>
  <si>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</si>
  <si>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</si>
  <si>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</si>
  <si>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</si>
  <si>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</si>
  <si>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</si>
  <si>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</si>
  <si>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</si>
  <si>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</si>
  <si>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</si>
  <si>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</si>
  <si>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</si>
  <si>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</si>
  <si>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</si>
  <si>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</si>
  <si>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</si>
  <si>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</si>
  <si>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</si>
  <si>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</si>
  <si>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</si>
  <si>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</si>
  <si>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</si>
  <si>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</si>
  <si>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</si>
  <si>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</si>
  <si>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</si>
  <si>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</si>
  <si>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</si>
  <si>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</si>
  <si>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</si>
  <si>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</si>
  <si>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</si>
  <si>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</si>
  <si>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</si>
  <si>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</si>
  <si>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</si>
  <si>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</si>
  <si>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</si>
  <si>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</si>
  <si>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</si>
  <si>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</si>
  <si>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</si>
  <si>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</si>
  <si>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</si>
  <si>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</si>
  <si>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</si>
  <si>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</si>
  <si>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</si>
  <si>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</si>
  <si>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</si>
  <si>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</si>
  <si>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</si>
  <si>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</si>
  <si>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</si>
  <si>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</si>
  <si>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</si>
  <si>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</si>
  <si>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</si>
  <si>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</si>
  <si>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</si>
  <si>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</si>
  <si>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</si>
  <si>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</si>
  <si>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</si>
  <si>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</si>
  <si>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</si>
  <si>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</si>
  <si>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</si>
  <si>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</si>
  <si>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</si>
  <si>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</si>
  <si>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</si>
  <si>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</si>
  <si>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</si>
  <si>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</si>
  <si>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</si>
  <si>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</si>
  <si>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</si>
  <si>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</si>
  <si>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</si>
  <si>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</si>
  <si>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</si>
  <si>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</si>
  <si>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</si>
  <si>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</si>
  <si>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</si>
  <si>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</si>
  <si>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</si>
  <si>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</si>
  <si>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</si>
  <si>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</si>
  <si>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</si>
  <si>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</si>
  <si>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</si>
  <si>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</si>
  <si>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</si>
  <si>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</si>
  <si>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</si>
  <si>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</si>
  <si>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</si>
  <si>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</si>
  <si>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</si>
  <si>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</si>
  <si>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</si>
  <si>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</si>
  <si>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</si>
  <si>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</si>
  <si>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</si>
  <si>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</si>
  <si>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</si>
  <si>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</si>
  <si>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</si>
  <si>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</si>
  <si>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</si>
  <si>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</si>
  <si>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</si>
  <si>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</si>
  <si>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</si>
  <si>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</si>
  <si>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</si>
  <si>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</si>
  <si>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</si>
  <si>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</si>
  <si>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</si>
  <si>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</si>
  <si>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</si>
  <si>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</si>
  <si>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</si>
  <si>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</si>
  <si>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</si>
  <si>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</si>
  <si>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</si>
  <si>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</si>
  <si>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</si>
  <si>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</si>
  <si>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</si>
  <si>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</si>
  <si>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</si>
  <si>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</si>
  <si>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</si>
  <si>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</si>
  <si>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</si>
  <si>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</si>
  <si>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</si>
  <si>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</si>
  <si>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</si>
  <si>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</si>
  <si>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</si>
  <si>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</si>
  <si>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</si>
  <si>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</si>
  <si>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</si>
  <si>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</si>
  <si>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</si>
  <si>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</si>
  <si>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</si>
  <si>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</si>
  <si>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</si>
  <si>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</si>
  <si>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</si>
  <si>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</si>
  <si>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</si>
  <si>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</si>
  <si>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</si>
  <si>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</si>
  <si>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</si>
  <si>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</si>
  <si>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</si>
  <si>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</si>
  <si>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</si>
  <si>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</si>
  <si>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</si>
  <si>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</si>
  <si>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</si>
  <si>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</si>
  <si>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</si>
  <si>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</si>
  <si>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</si>
  <si>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</si>
  <si>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</si>
  <si>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</si>
  <si>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</si>
  <si>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</si>
  <si>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</si>
  <si>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</si>
  <si>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</si>
  <si>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</si>
  <si>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</si>
  <si>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</si>
  <si>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</si>
  <si>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</si>
  <si>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</si>
  <si>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</si>
  <si>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</si>
  <si>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</si>
  <si>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</si>
  <si>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</si>
  <si>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</si>
  <si>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</si>
  <si>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</si>
  <si>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</si>
  <si>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</si>
  <si>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</si>
  <si>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</si>
  <si>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</si>
  <si>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</si>
  <si>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</si>
  <si>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</si>
  <si>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</si>
  <si>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</si>
  <si>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</si>
  <si>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</si>
  <si>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</si>
  <si>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</si>
  <si>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</si>
  <si>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</si>
  <si>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</si>
  <si>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</si>
  <si>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</si>
  <si>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</si>
  <si>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</si>
  <si>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</si>
  <si>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</si>
  <si>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</si>
  <si>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</si>
  <si>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</si>
  <si>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</si>
  <si>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</si>
  <si>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</si>
  <si>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</si>
  <si>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</si>
  <si>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</si>
  <si>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</si>
  <si>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</si>
  <si>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</si>
  <si>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</si>
  <si>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</si>
  <si>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</si>
  <si>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</si>
  <si>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</si>
  <si>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</si>
  <si>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</si>
  <si>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</si>
  <si>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</si>
  <si>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</si>
  <si>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</si>
  <si>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</si>
  <si>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</si>
  <si>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</si>
  <si>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</si>
  <si>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</si>
  <si>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</si>
  <si>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</si>
  <si>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</si>
  <si>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</si>
  <si>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</si>
  <si>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</si>
  <si>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</si>
  <si>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</si>
  <si>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</si>
  <si>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</si>
  <si>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</si>
  <si>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</si>
  <si>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</si>
  <si>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</si>
  <si>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</si>
  <si>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</si>
  <si>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</si>
  <si>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</si>
  <si>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</si>
  <si>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</si>
  <si>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</si>
  <si>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</si>
  <si>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</si>
  <si>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</si>
  <si>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</si>
  <si>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</si>
  <si>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</si>
  <si>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</si>
  <si>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</si>
  <si>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</si>
  <si>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</si>
  <si>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</si>
  <si>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</si>
  <si>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</si>
  <si>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</si>
  <si>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</si>
  <si>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</si>
  <si>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</si>
  <si>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</si>
  <si>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</si>
  <si>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</si>
  <si>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</si>
  <si>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</si>
  <si>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</si>
  <si>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</si>
  <si>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</si>
  <si>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</si>
  <si>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</si>
  <si>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</si>
  <si>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</si>
  <si>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</si>
  <si>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</si>
  <si>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</si>
  <si>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</si>
  <si>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</si>
  <si>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</si>
  <si>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</si>
  <si>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</si>
  <si>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</si>
  <si>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</si>
  <si>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</si>
  <si>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</si>
  <si>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</si>
  <si>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</si>
  <si>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</si>
  <si>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</si>
  <si>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</si>
  <si>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</si>
  <si>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</si>
  <si>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</si>
  <si>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</si>
  <si>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</si>
  <si>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</si>
  <si>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</si>
  <si>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</si>
  <si>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</si>
  <si>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</si>
  <si>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</si>
  <si>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</si>
  <si>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</si>
  <si>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</si>
  <si>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</si>
  <si>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</si>
  <si>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</si>
  <si>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</si>
  <si>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</si>
  <si>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</si>
  <si>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</si>
  <si>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</si>
  <si>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</si>
  <si>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</si>
  <si>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</si>
  <si>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</si>
  <si>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</si>
  <si>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</si>
  <si>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</si>
  <si>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</si>
  <si>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</si>
  <si>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</si>
  <si>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</si>
  <si>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</si>
  <si>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</si>
  <si>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</si>
  <si>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</si>
  <si>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</si>
  <si>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</si>
  <si>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</si>
  <si>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</si>
  <si>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</si>
  <si>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</si>
  <si>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</si>
  <si>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</si>
  <si>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</si>
  <si>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</si>
  <si>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</si>
  <si>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</si>
  <si>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</si>
  <si>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</si>
  <si>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</si>
  <si>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</si>
  <si>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</si>
  <si>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</si>
  <si>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</si>
  <si>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</si>
  <si>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</si>
  <si>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</si>
  <si>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</si>
  <si>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</si>
  <si>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</si>
  <si>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</si>
  <si>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</si>
  <si>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</si>
  <si>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</si>
  <si>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</si>
  <si>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</si>
  <si>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</si>
  <si>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</si>
  <si>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</si>
  <si>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</si>
  <si>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</si>
  <si>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</si>
  <si>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</si>
  <si>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</si>
  <si>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</si>
  <si>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</si>
  <si>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</si>
  <si>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</si>
  <si>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</si>
  <si>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</si>
  <si>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</si>
  <si>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</si>
  <si>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</si>
  <si>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</si>
  <si>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</si>
  <si>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</si>
  <si>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</si>
  <si>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</si>
  <si>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</si>
  <si>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</si>
  <si>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</si>
  <si>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</si>
  <si>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</si>
  <si>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</si>
  <si>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</si>
  <si>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</si>
  <si>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</si>
  <si>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</si>
  <si>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</si>
  <si>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</si>
  <si>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</si>
  <si>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</si>
  <si>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</si>
  <si>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</si>
  <si>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</si>
  <si>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</si>
  <si>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</si>
  <si>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</si>
  <si>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</si>
  <si>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</si>
  <si>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</si>
  <si>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</si>
  <si>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</si>
  <si>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</si>
  <si>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</si>
  <si>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</si>
  <si>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</si>
  <si>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</si>
  <si>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</si>
  <si>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</si>
  <si>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</si>
  <si>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</si>
  <si>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</si>
  <si>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</si>
  <si>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</si>
  <si>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</si>
  <si>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</si>
  <si>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</si>
  <si>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</si>
  <si>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</si>
  <si>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</si>
  <si>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</si>
  <si>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</si>
  <si>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</si>
  <si>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</si>
  <si>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</si>
  <si>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</si>
  <si>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</si>
  <si>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</si>
  <si>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</si>
  <si>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</si>
  <si>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</si>
  <si>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</si>
  <si>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</si>
  <si>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</si>
  <si>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</si>
  <si>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</si>
  <si>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</si>
  <si>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</si>
  <si>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</si>
  <si>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</si>
  <si>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</si>
  <si>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</si>
  <si>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</si>
  <si>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</si>
  <si>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</si>
  <si>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</si>
  <si>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</si>
  <si>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</si>
  <si>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</si>
  <si>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</si>
  <si>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</si>
  <si>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</si>
  <si>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</si>
  <si>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</si>
  <si>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</si>
  <si>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</si>
  <si>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</si>
  <si>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</si>
  <si>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</si>
  <si>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</si>
  <si>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</si>
  <si>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</si>
  <si>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</si>
  <si>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</si>
  <si>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</si>
  <si>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</si>
  <si>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</si>
  <si>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</si>
  <si>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</si>
  <si>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</si>
  <si>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</si>
  <si>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</si>
  <si>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</si>
  <si>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</si>
  <si>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</si>
  <si>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</si>
  <si>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</si>
  <si>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</si>
  <si>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</si>
  <si>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</si>
  <si>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</si>
  <si>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</si>
  <si>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</si>
  <si>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</si>
  <si>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</si>
  <si>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</si>
  <si>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</si>
  <si>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</si>
  <si>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</si>
  <si>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</si>
  <si>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</si>
  <si>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</si>
  <si>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</si>
  <si>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</si>
  <si>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</si>
  <si>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</si>
  <si>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</si>
  <si>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</si>
  <si>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</si>
  <si>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</si>
  <si>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</si>
  <si>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</si>
  <si>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</si>
  <si>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</si>
  <si>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</si>
  <si>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</si>
  <si>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</si>
  <si>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</si>
  <si>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</si>
  <si>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</si>
  <si>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</si>
  <si>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</si>
  <si>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</si>
  <si>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</si>
  <si>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</si>
  <si>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</si>
  <si>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</si>
  <si>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</si>
  <si>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</si>
  <si>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</si>
  <si>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</si>
  <si>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</si>
  <si>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</si>
  <si>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</si>
  <si>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</si>
  <si>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</si>
  <si>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</si>
  <si>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</si>
  <si>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</si>
  <si>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</si>
  <si>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</si>
  <si>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</si>
  <si>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</si>
  <si>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</si>
  <si>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</si>
  <si>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</si>
  <si>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</si>
  <si>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</si>
  <si>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</si>
  <si>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</si>
  <si>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</si>
  <si>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</si>
  <si>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</si>
  <si>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</si>
  <si>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</si>
  <si>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</si>
  <si>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</si>
  <si>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</si>
  <si>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</si>
  <si>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</si>
  <si>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</si>
  <si>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</si>
  <si>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</si>
  <si>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</si>
  <si>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</si>
  <si>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</si>
  <si>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</si>
  <si>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</si>
  <si>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</si>
  <si>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</si>
  <si>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</si>
  <si>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</si>
  <si>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</si>
  <si>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</si>
  <si>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</si>
  <si>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</si>
  <si>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</si>
  <si>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</si>
  <si>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</si>
  <si>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</si>
  <si>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</si>
  <si>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</si>
  <si>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</si>
  <si>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</si>
  <si>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</si>
  <si>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</si>
  <si>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</si>
  <si>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</si>
  <si>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</si>
  <si>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</si>
  <si>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</si>
  <si>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</si>
  <si>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</si>
  <si>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</si>
  <si>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</si>
  <si>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</si>
  <si>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</si>
  <si>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</si>
  <si>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</si>
  <si>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</si>
  <si>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</si>
  <si>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</si>
  <si>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</si>
  <si>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</si>
  <si>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</si>
  <si>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</si>
  <si>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</si>
  <si>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</si>
  <si>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</si>
  <si>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</si>
  <si>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</si>
  <si>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</si>
  <si>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</si>
  <si>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</si>
  <si>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</si>
  <si>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</si>
  <si>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</si>
  <si>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</si>
  <si>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</si>
  <si>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</si>
  <si>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</si>
  <si>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</si>
  <si>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</si>
  <si>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</si>
  <si>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</si>
  <si>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</si>
  <si>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</si>
  <si>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</si>
  <si>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</si>
  <si>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</si>
  <si>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</si>
  <si>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</si>
  <si>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</si>
  <si>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</si>
  <si>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</si>
  <si>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</si>
  <si>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</si>
  <si>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</si>
  <si>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</si>
  <si>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</si>
  <si>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</si>
  <si>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</si>
  <si>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</si>
  <si>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</si>
  <si>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</si>
  <si>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</si>
  <si>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</si>
  <si>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</si>
  <si>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</si>
  <si>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</si>
  <si>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</si>
  <si>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</si>
  <si>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</si>
  <si>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</si>
  <si>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</si>
  <si>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</si>
  <si>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</si>
  <si>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</si>
  <si>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</si>
  <si>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</si>
  <si>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</si>
  <si>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</si>
  <si>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</si>
  <si>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</si>
  <si>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</si>
  <si>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</si>
  <si>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</si>
  <si>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</si>
  <si>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</si>
  <si>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</si>
  <si>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</si>
  <si>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</si>
  <si>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</si>
  <si>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</si>
  <si>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</si>
  <si>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</si>
  <si>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</si>
  <si>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</si>
  <si>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</si>
  <si>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</si>
  <si>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</si>
  <si>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</si>
  <si>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</si>
  <si>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</si>
  <si>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</si>
  <si>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</si>
  <si>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</si>
  <si>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</si>
  <si>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</si>
  <si>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</si>
  <si>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</si>
  <si>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</si>
  <si>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</si>
  <si>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</si>
  <si>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</si>
  <si>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</si>
  <si>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</si>
  <si>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</si>
  <si>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</si>
  <si>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</si>
  <si>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</si>
  <si>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</si>
  <si>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</si>
  <si>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</si>
  <si>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</si>
  <si>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</si>
  <si>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</si>
  <si>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</si>
  <si>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</si>
  <si>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</si>
  <si>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</si>
  <si>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</si>
  <si>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</si>
  <si>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</si>
  <si>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</si>
  <si>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</si>
  <si>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</si>
  <si>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</si>
  <si>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</si>
  <si>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</si>
  <si>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</si>
  <si>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</si>
  <si>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</si>
  <si>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</si>
  <si>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</si>
  <si>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</si>
  <si>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</si>
  <si>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</si>
  <si>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</si>
  <si>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</si>
  <si>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</si>
  <si>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</si>
  <si>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</si>
  <si>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</si>
  <si>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</si>
  <si>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</si>
  <si>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</si>
  <si>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</si>
  <si>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</si>
  <si>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</si>
  <si>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</si>
  <si>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</si>
  <si>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</si>
  <si>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</si>
  <si>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</si>
  <si>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</si>
  <si>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</si>
  <si>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</si>
  <si>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</si>
  <si>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</si>
  <si>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</si>
  <si>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</si>
  <si>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</si>
  <si>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</si>
  <si>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</si>
  <si>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</si>
  <si>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</si>
  <si>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</si>
  <si>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</si>
  <si>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</si>
  <si>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</si>
  <si>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</si>
  <si>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</si>
  <si>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</si>
  <si>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</si>
  <si>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</si>
  <si>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</si>
  <si>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</si>
  <si>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</si>
  <si>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</si>
  <si>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</si>
  <si>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</si>
  <si>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</si>
  <si>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</si>
  <si>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</si>
  <si>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</si>
  <si>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</si>
  <si>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</si>
  <si>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</si>
  <si>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</si>
  <si>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</si>
  <si>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</si>
  <si>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</si>
  <si>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</si>
  <si>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</si>
  <si>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</si>
  <si>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</si>
  <si>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</si>
  <si>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</si>
  <si>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</si>
  <si>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</si>
  <si>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</si>
  <si>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</si>
  <si>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</si>
  <si>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</si>
  <si>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</si>
  <si>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</si>
  <si>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</si>
  <si>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</si>
  <si>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</si>
  <si>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</si>
  <si>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</si>
  <si>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</si>
  <si>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</si>
  <si>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</si>
  <si>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</si>
  <si>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</si>
  <si>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</si>
  <si>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</si>
  <si>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</si>
  <si>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</si>
  <si>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</si>
  <si>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</si>
  <si>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</si>
  <si>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</si>
  <si>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</si>
  <si>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</si>
  <si>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</si>
  <si>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</si>
  <si>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</si>
  <si>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</si>
  <si>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</si>
  <si>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</si>
  <si>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</si>
  <si>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</si>
  <si>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</si>
  <si>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</si>
  <si>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</si>
  <si>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</si>
  <si>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</si>
  <si>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</si>
  <si>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</si>
  <si>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</si>
  <si>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</si>
  <si>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</si>
  <si>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</si>
  <si>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</si>
  <si>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</si>
  <si>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</si>
  <si>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</si>
  <si>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</si>
  <si>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</si>
  <si>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</si>
  <si>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</si>
  <si>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</si>
  <si>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</si>
  <si>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</si>
  <si>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</si>
  <si>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</si>
  <si>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</si>
  <si>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</si>
  <si>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</si>
  <si>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</si>
  <si>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</si>
  <si>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</si>
  <si>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</si>
  <si>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</si>
  <si>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</si>
  <si>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</si>
  <si>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</si>
  <si>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</si>
  <si>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</si>
  <si>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</si>
  <si>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</si>
  <si>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</si>
  <si>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</si>
  <si>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</si>
  <si>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</si>
  <si>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</si>
  <si>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</si>
  <si>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</si>
  <si>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</si>
  <si>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</si>
  <si>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</si>
  <si>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</si>
  <si>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</si>
  <si>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</si>
  <si>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</si>
  <si>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</si>
  <si>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</si>
  <si>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</si>
  <si>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</si>
  <si>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</si>
  <si>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</si>
  <si>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</si>
  <si>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</si>
  <si>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</si>
  <si>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</si>
  <si>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</si>
  <si>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</si>
  <si>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</si>
  <si>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</si>
  <si>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</si>
  <si>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</si>
  <si>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</si>
  <si>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</si>
  <si>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</si>
  <si>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</si>
  <si>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</si>
  <si>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</si>
  <si>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</si>
  <si>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</si>
  <si>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</si>
  <si>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</si>
  <si>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</si>
  <si>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</si>
  <si>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</si>
  <si>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</si>
  <si>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</si>
  <si>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</si>
  <si>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</si>
  <si>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</si>
  <si>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</si>
  <si>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</si>
  <si>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</si>
  <si>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</si>
  <si>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</si>
  <si>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</si>
  <si>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</si>
  <si>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</si>
  <si>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</si>
  <si>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</si>
  <si>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</si>
  <si>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</si>
  <si>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</si>
  <si>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</si>
  <si>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</si>
  <si>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</si>
  <si>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</si>
  <si>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</si>
  <si>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</si>
  <si>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</si>
  <si>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</si>
  <si>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</si>
  <si>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</si>
  <si>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</si>
  <si>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</si>
  <si>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</si>
  <si>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</si>
  <si>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</si>
  <si>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</si>
  <si>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</si>
  <si>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</si>
  <si>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</si>
  <si>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</si>
  <si>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</si>
  <si>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</si>
  <si>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</si>
  <si>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</si>
  <si>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</si>
  <si>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</si>
  <si>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</si>
  <si>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</si>
  <si>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</si>
  <si>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</si>
  <si>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</si>
  <si>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</si>
  <si>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</si>
  <si>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</si>
  <si>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</si>
  <si>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</si>
  <si>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</si>
  <si>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</si>
  <si>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</si>
  <si>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</si>
  <si>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</si>
  <si>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</si>
  <si>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</si>
  <si>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</si>
  <si>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</si>
  <si>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</si>
  <si>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</si>
  <si>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</si>
  <si>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</si>
  <si>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</si>
  <si>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</si>
  <si>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</si>
  <si>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</si>
  <si>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</si>
  <si>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</si>
  <si>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</si>
  <si>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</si>
  <si>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</si>
  <si>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</si>
  <si>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</si>
  <si>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</si>
  <si>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</si>
  <si>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</si>
  <si>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</si>
  <si>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</si>
  <si>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</si>
  <si>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</si>
  <si>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</si>
  <si>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</si>
  <si>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</si>
  <si>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</si>
  <si>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</si>
  <si>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</si>
  <si>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</si>
  <si>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</si>
  <si>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</si>
  <si>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</si>
  <si>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</si>
  <si>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</si>
  <si>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</si>
  <si>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</si>
  <si>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</si>
  <si>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</si>
  <si>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</si>
  <si>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</si>
  <si>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</si>
  <si>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</si>
  <si>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</si>
  <si>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</si>
  <si>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</si>
  <si>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</si>
  <si>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</si>
  <si>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</si>
  <si>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</si>
  <si>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</si>
  <si>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</si>
  <si>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</si>
  <si>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</si>
  <si>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</si>
  <si>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</si>
  <si>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</si>
  <si>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</si>
  <si>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</si>
  <si>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</si>
  <si>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</si>
  <si>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</si>
  <si>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</si>
  <si>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</si>
  <si>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</si>
  <si>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</si>
  <si>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</si>
  <si>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</si>
  <si>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</si>
  <si>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</si>
  <si>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</si>
  <si>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</si>
  <si>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</si>
  <si>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</si>
  <si>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</si>
  <si>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</si>
  <si>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</si>
  <si>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</si>
  <si>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</si>
  <si>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</si>
  <si>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</si>
  <si>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</si>
  <si>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</si>
  <si>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</si>
  <si>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</si>
  <si>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</si>
  <si>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</si>
  <si>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</si>
  <si>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</si>
  <si>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</si>
  <si>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</si>
  <si>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</si>
  <si>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</si>
  <si>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</si>
  <si>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</si>
  <si>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</si>
  <si>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</si>
  <si>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</si>
  <si>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</si>
  <si>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</si>
  <si>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</si>
  <si>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</si>
  <si>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</si>
  <si>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</si>
  <si>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</si>
  <si>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</si>
  <si>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</si>
  <si>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</si>
  <si>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</si>
  <si>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</si>
  <si>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</si>
  <si>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</si>
  <si>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</si>
  <si>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</si>
  <si>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</si>
  <si>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</si>
  <si>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</si>
  <si>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</si>
  <si>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</si>
  <si>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</si>
  <si>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</si>
  <si>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</si>
  <si>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</si>
  <si>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</si>
  <si>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</si>
  <si>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</si>
  <si>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</si>
  <si>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</si>
  <si>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</si>
  <si>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</si>
  <si>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</si>
  <si>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</si>
  <si>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</si>
  <si>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</si>
  <si>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</si>
  <si>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</si>
  <si>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</si>
  <si>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</si>
  <si>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</si>
  <si>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</si>
  <si>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</si>
  <si>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</si>
  <si>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</si>
  <si>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</si>
  <si>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</si>
  <si>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</si>
  <si>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</si>
  <si>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</si>
  <si>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</si>
  <si>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</si>
  <si>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</si>
  <si>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</si>
  <si>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</si>
  <si>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</si>
  <si>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</si>
  <si>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</si>
  <si>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</si>
  <si>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</si>
  <si>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</si>
  <si>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</si>
  <si>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</si>
  <si>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</si>
  <si>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</si>
  <si>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</si>
  <si>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</si>
  <si>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</si>
  <si>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</si>
  <si>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</si>
  <si>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</si>
  <si>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</si>
  <si>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</si>
  <si>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</si>
  <si>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</si>
  <si>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</si>
  <si>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</si>
  <si>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</si>
  <si>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</si>
  <si>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</si>
  <si>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</si>
  <si>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</si>
  <si>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</si>
  <si>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</si>
  <si>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</si>
  <si>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</si>
  <si>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</si>
  <si>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</si>
  <si>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</si>
  <si>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</si>
  <si>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</si>
  <si>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</si>
  <si>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</si>
  <si>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</si>
  <si>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</si>
  <si>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</si>
  <si>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</si>
  <si>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</si>
  <si>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</si>
  <si>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</si>
  <si>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</si>
  <si>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</si>
  <si>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</si>
  <si>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</si>
  <si>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</si>
  <si>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</si>
  <si>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</si>
  <si>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</si>
  <si>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</si>
  <si>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</si>
  <si>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</si>
  <si>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</si>
  <si>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</si>
  <si>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</si>
  <si>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</si>
  <si>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</si>
  <si>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</si>
  <si>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</si>
  <si>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</si>
  <si>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</si>
  <si>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</si>
  <si>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</si>
  <si>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</si>
  <si>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</si>
  <si>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</si>
  <si>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</si>
  <si>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</si>
  <si>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</si>
  <si>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</si>
  <si>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</si>
  <si>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</si>
  <si>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</si>
  <si>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</si>
  <si>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</si>
  <si>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</si>
  <si>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</si>
  <si>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</si>
  <si>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</si>
  <si>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</si>
  <si>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</si>
  <si>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</si>
  <si>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</si>
  <si>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</si>
  <si>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</si>
  <si>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</si>
  <si>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</si>
  <si>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</si>
  <si>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</si>
  <si>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</si>
  <si>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</si>
  <si>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</si>
  <si>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</si>
  <si>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</si>
  <si>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</si>
  <si>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</si>
  <si>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</si>
  <si>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</si>
  <si>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</si>
  <si>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</si>
  <si>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</si>
  <si>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</si>
  <si>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</si>
  <si>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</si>
  <si>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</si>
  <si>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</si>
  <si>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</si>
  <si>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</si>
  <si>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</si>
  <si>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</si>
  <si>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</si>
  <si>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</si>
  <si>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</si>
  <si>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</si>
  <si>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</si>
  <si>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</si>
  <si>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</si>
  <si>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</si>
  <si>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</si>
  <si>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</si>
  <si>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</si>
  <si>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</si>
  <si>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</si>
  <si>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</si>
  <si>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</si>
  <si>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</si>
  <si>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</si>
  <si>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</si>
  <si>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</si>
  <si>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</si>
  <si>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</si>
  <si>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</si>
  <si>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</si>
  <si>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</si>
  <si>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</si>
  <si>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</si>
  <si>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</si>
  <si>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</si>
  <si>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</si>
  <si>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</si>
  <si>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</si>
  <si>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</si>
  <si>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</si>
  <si>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</si>
  <si>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</si>
  <si>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</si>
  <si>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</si>
  <si>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</si>
  <si>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</si>
  <si>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</si>
  <si>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</si>
  <si>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</si>
  <si>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</si>
  <si>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</si>
  <si>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</si>
  <si>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</si>
  <si>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</si>
  <si>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</si>
  <si>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</si>
  <si>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</si>
  <si>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</si>
  <si>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</si>
  <si>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</si>
  <si>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</si>
  <si>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</si>
  <si>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</si>
  <si>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</si>
  <si>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</si>
  <si>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</si>
  <si>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</si>
  <si>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</si>
  <si>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</si>
  <si>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</si>
  <si>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</si>
  <si>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</si>
  <si>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</si>
  <si>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</si>
  <si>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</si>
  <si>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</si>
  <si>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</si>
  <si>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</si>
  <si>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</si>
  <si>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</si>
  <si>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</si>
  <si>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</si>
  <si>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</si>
  <si>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</si>
  <si>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</si>
  <si>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</si>
  <si>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</si>
  <si>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</si>
  <si>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</si>
  <si>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</si>
  <si>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</si>
  <si>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</si>
  <si>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</si>
  <si>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</si>
  <si>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</si>
  <si>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</si>
  <si>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</si>
  <si>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</si>
  <si>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</si>
  <si>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</si>
  <si>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</si>
  <si>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</si>
  <si>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</si>
  <si>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</si>
  <si>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</si>
  <si>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</si>
  <si>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</si>
  <si>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</si>
  <si>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</si>
  <si>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</si>
  <si>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</si>
  <si>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</si>
  <si>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</si>
  <si>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</si>
  <si>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</si>
  <si>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</si>
  <si>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</si>
  <si>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</si>
  <si>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</si>
  <si>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</si>
  <si>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</si>
  <si>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</si>
  <si>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</si>
  <si>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</si>
  <si>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</si>
  <si>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</si>
  <si>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</si>
  <si>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</si>
  <si>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</si>
  <si>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</si>
  <si>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</si>
  <si>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</si>
  <si>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</si>
  <si>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</si>
  <si>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</si>
  <si>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</si>
  <si>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</si>
  <si>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</si>
  <si>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</si>
  <si>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</si>
  <si>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</si>
  <si>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</si>
  <si>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</si>
  <si>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</si>
  <si>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</si>
  <si>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</si>
  <si>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</si>
  <si>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</si>
  <si>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</si>
  <si>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</si>
  <si>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</si>
  <si>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</si>
  <si>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</si>
  <si>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</si>
  <si>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</si>
  <si>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</si>
  <si>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</si>
  <si>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</si>
  <si>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</si>
  <si>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</si>
  <si>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</si>
  <si>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</si>
  <si>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</si>
  <si>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</si>
  <si>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</si>
  <si>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</si>
  <si>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</si>
  <si>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</si>
  <si>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</si>
  <si>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</si>
  <si>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</si>
  <si>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</si>
  <si>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</si>
  <si>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</si>
  <si>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</si>
  <si>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</si>
  <si>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</si>
  <si>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</si>
  <si>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</si>
  <si>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</si>
  <si>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</si>
  <si>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</si>
  <si>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</si>
  <si>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</si>
  <si>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</si>
  <si>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</si>
  <si>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</si>
  <si>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</si>
  <si>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</si>
  <si>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</si>
  <si>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</si>
  <si>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</si>
  <si>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</si>
  <si>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</si>
  <si>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</si>
  <si>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</si>
  <si>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</si>
  <si>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</si>
  <si>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</si>
  <si>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</si>
  <si>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</si>
  <si>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</si>
  <si>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</si>
  <si>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</si>
  <si>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</si>
  <si>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</si>
  <si>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</si>
  <si>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</si>
  <si>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</si>
  <si>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</si>
  <si>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</si>
  <si>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</si>
  <si>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</si>
  <si>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</si>
  <si>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</si>
  <si>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</si>
  <si>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</si>
  <si>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</si>
  <si>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</si>
  <si>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</si>
  <si>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</si>
  <si>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</si>
  <si>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</si>
  <si>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</si>
  <si>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</si>
  <si>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</si>
  <si>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</si>
  <si>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</si>
  <si>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</si>
  <si>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</si>
  <si>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</si>
  <si>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</si>
  <si>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</si>
  <si>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</si>
  <si>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</si>
  <si>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</si>
  <si>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</si>
  <si>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</si>
  <si>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</si>
  <si>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</si>
  <si>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</si>
  <si>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</si>
  <si>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</si>
  <si>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</si>
  <si>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</si>
  <si>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</si>
  <si>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</si>
  <si>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</si>
  <si>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</si>
  <si>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</si>
  <si>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</si>
  <si>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</si>
  <si>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</si>
  <si>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</si>
  <si>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</si>
  <si>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</si>
  <si>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</si>
  <si>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</si>
  <si>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</si>
  <si>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</si>
  <si>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</si>
  <si>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</si>
  <si>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</si>
  <si>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</si>
  <si>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</si>
  <si>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</si>
  <si>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</si>
  <si>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</si>
  <si>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</si>
  <si>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</si>
  <si>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</si>
  <si>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</si>
  <si>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</si>
  <si>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</si>
  <si>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</si>
  <si>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</si>
  <si>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</si>
  <si>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</si>
  <si>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</si>
  <si>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</si>
  <si>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</si>
  <si>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</si>
  <si>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</si>
  <si>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</si>
  <si>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</si>
  <si>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</si>
  <si>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</si>
  <si>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</si>
  <si>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</si>
  <si>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</si>
  <si>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</si>
  <si>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</si>
  <si>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</si>
  <si>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</si>
  <si>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</si>
  <si>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</si>
  <si>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</si>
  <si>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</si>
  <si>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</si>
  <si>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</si>
  <si>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</si>
  <si>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</si>
  <si>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</si>
  <si>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</si>
  <si>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</si>
  <si>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</si>
  <si>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</si>
  <si>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</si>
  <si>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</si>
  <si>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</si>
  <si>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</si>
  <si>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</si>
  <si>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</si>
  <si>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</si>
  <si>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</si>
  <si>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</si>
  <si>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</si>
  <si>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</si>
  <si>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</si>
  <si>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</si>
  <si>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</si>
  <si>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</si>
  <si>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</si>
  <si>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</si>
  <si>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</si>
  <si>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</si>
  <si>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</si>
  <si>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</si>
  <si>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</si>
  <si>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</si>
  <si>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</si>
  <si>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</si>
  <si>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</si>
  <si>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</si>
  <si>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</si>
  <si>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</si>
  <si>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</si>
  <si>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</si>
  <si>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</si>
  <si>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</si>
  <si>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</si>
  <si>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</si>
  <si>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</si>
  <si>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</si>
  <si>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</si>
  <si>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</si>
  <si>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</si>
  <si>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</si>
  <si>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</si>
  <si>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</si>
  <si>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</si>
  <si>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</si>
  <si>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</si>
  <si>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</si>
  <si>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</si>
  <si>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</si>
  <si>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</si>
  <si>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</si>
  <si>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</si>
  <si>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</si>
  <si>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</si>
  <si>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</si>
  <si>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</si>
  <si>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</si>
  <si>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</si>
  <si>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</si>
  <si>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</si>
  <si>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</si>
  <si>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</si>
  <si>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</si>
  <si>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</si>
  <si>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</si>
  <si>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</si>
  <si>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</si>
  <si>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</si>
  <si>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</si>
  <si>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</si>
  <si>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</si>
  <si>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</si>
  <si>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</si>
  <si>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</si>
  <si>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</si>
  <si>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</si>
  <si>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</si>
  <si>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</si>
  <si>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</si>
  <si>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</si>
  <si>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</si>
  <si>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</si>
  <si>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</si>
  <si>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</si>
  <si>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</si>
  <si>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</si>
  <si>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</si>
  <si>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</si>
  <si>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</si>
  <si>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</si>
  <si>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</si>
  <si>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</si>
  <si>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</si>
  <si>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</si>
  <si>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</si>
  <si>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</si>
  <si>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</si>
  <si>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</si>
  <si>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</si>
  <si>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</si>
  <si>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</si>
  <si>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</si>
  <si>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</si>
  <si>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</si>
  <si>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</si>
  <si>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</si>
  <si>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</si>
  <si>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</si>
  <si>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</si>
  <si>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</si>
  <si>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</si>
  <si>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</si>
  <si>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</si>
  <si>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</si>
  <si>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</si>
  <si>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</si>
  <si>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</si>
  <si>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</si>
  <si>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</si>
  <si>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</si>
  <si>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</si>
  <si>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</si>
  <si>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</si>
  <si>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</si>
  <si>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</si>
  <si>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</si>
  <si>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</si>
  <si>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</si>
  <si>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</si>
  <si>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</si>
  <si>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</si>
  <si>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</si>
  <si>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</si>
  <si>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</si>
  <si>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</si>
  <si>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</si>
  <si>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</si>
  <si>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</si>
  <si>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</si>
  <si>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</si>
  <si>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</si>
  <si>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</si>
  <si>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</si>
  <si>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</si>
  <si>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</si>
  <si>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</si>
  <si>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</si>
  <si>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</si>
  <si>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</si>
  <si>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</si>
  <si>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</si>
  <si>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</si>
  <si>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</si>
  <si>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</si>
  <si>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</si>
  <si>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</si>
  <si>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</si>
  <si>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</si>
  <si>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</si>
  <si>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</si>
  <si>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</si>
  <si>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</si>
  <si>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</si>
  <si>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</si>
  <si>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</si>
  <si>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</si>
  <si>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</si>
  <si>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</si>
  <si>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</si>
  <si>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</si>
  <si>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</si>
  <si>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</si>
  <si>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</si>
  <si>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</si>
  <si>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</si>
  <si>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</si>
  <si>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</si>
  <si>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</si>
  <si>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</si>
  <si>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</si>
  <si>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</si>
  <si>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</si>
  <si>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</si>
  <si>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</si>
  <si>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</si>
  <si>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</si>
  <si>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</si>
  <si>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</si>
  <si>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</si>
  <si>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</si>
  <si>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</si>
  <si>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</si>
  <si>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</si>
  <si>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</si>
  <si>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</si>
  <si>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</si>
  <si>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</si>
  <si>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</si>
  <si>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</si>
  <si>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</si>
  <si>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</si>
  <si>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</si>
  <si>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</si>
  <si>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</si>
  <si>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</si>
  <si>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</si>
  <si>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</si>
  <si>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</si>
  <si>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</si>
  <si>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</si>
  <si>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</si>
  <si>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</si>
  <si>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</si>
  <si>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</si>
  <si>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</si>
  <si>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</si>
  <si>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</si>
  <si>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</si>
  <si>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</si>
  <si>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</si>
  <si>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</si>
  <si>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</si>
  <si>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</si>
  <si>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</si>
  <si>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</si>
  <si>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</si>
  <si>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</si>
  <si>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</si>
  <si>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</si>
  <si>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</si>
  <si>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</si>
  <si>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</si>
  <si>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</si>
  <si>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</si>
  <si>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</si>
  <si>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</si>
  <si>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</si>
  <si>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</si>
  <si>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</si>
  <si>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</si>
  <si>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</si>
  <si>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</si>
  <si>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</si>
  <si>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</si>
  <si>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</si>
  <si>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</si>
  <si>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</si>
  <si>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</si>
  <si>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</si>
  <si>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</si>
  <si>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</si>
  <si>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</si>
  <si>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</si>
  <si>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</si>
  <si>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</si>
  <si>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</si>
  <si>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</si>
  <si>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</si>
  <si>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</si>
  <si>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</si>
  <si>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</si>
  <si>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</si>
  <si>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</si>
  <si>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</si>
  <si>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</si>
  <si>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</si>
  <si>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</si>
  <si>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</si>
  <si>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</si>
  <si>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</si>
  <si>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</si>
  <si>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</si>
  <si>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</si>
  <si>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</si>
  <si>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</si>
  <si>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</si>
  <si>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</si>
  <si>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</si>
  <si>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</si>
  <si>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</si>
  <si>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</si>
  <si>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</si>
  <si>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</si>
  <si>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</si>
  <si>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</si>
  <si>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</si>
  <si>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</si>
  <si>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</si>
  <si>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</si>
  <si>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</si>
  <si>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</si>
  <si>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</si>
  <si>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</si>
  <si>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</si>
  <si>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</si>
  <si>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</si>
  <si>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</si>
  <si>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</si>
  <si>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</si>
  <si>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</si>
  <si>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</si>
  <si>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</si>
  <si>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</si>
  <si>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</si>
  <si>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</si>
  <si>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</si>
  <si>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</si>
  <si>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</si>
  <si>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</si>
  <si>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</si>
  <si>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</si>
  <si>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</si>
  <si>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</si>
  <si>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</si>
  <si>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</si>
  <si>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</si>
  <si>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</si>
  <si>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</si>
  <si>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</si>
  <si>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</si>
  <si>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</si>
  <si>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</si>
  <si>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</si>
  <si>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</si>
  <si>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</si>
  <si>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</si>
  <si>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</si>
  <si>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</si>
  <si>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</si>
  <si>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</si>
  <si>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</si>
  <si>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</si>
  <si>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</si>
  <si>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</si>
  <si>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</si>
  <si>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</si>
  <si>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</si>
  <si>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</si>
  <si>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</si>
  <si>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</si>
  <si>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</si>
  <si>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</si>
  <si>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</si>
  <si>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</si>
  <si>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</si>
  <si>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</si>
  <si>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</si>
  <si>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</si>
  <si>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</si>
  <si>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</si>
  <si>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</si>
  <si>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</si>
  <si>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</si>
  <si>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</si>
  <si>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</si>
  <si>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</si>
  <si>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</si>
  <si>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</si>
  <si>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</si>
  <si>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</si>
  <si>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</si>
  <si>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</si>
  <si>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</si>
  <si>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</si>
  <si>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</si>
  <si>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</si>
  <si>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</si>
  <si>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</si>
  <si>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</si>
  <si>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</si>
  <si>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</si>
  <si>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</si>
  <si>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</si>
  <si>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</si>
  <si>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</si>
  <si>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</si>
  <si>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</si>
  <si>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</si>
  <si>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</si>
  <si>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</si>
  <si>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</si>
  <si>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</si>
  <si>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</si>
  <si>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</si>
  <si>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</si>
  <si>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</si>
  <si>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</si>
  <si>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</si>
  <si>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</si>
  <si>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</si>
  <si>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</si>
  <si>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</si>
  <si>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</si>
  <si>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</si>
  <si>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</si>
  <si>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</si>
  <si>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</si>
  <si>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</si>
  <si>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</si>
  <si>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</si>
  <si>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</si>
  <si>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</si>
  <si>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</si>
  <si>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</si>
  <si>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</si>
  <si>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</si>
  <si>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</si>
  <si>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</si>
  <si>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</si>
  <si>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</si>
  <si>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</si>
  <si>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</si>
  <si>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</si>
  <si>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</si>
  <si>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</si>
  <si>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</si>
  <si>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</si>
  <si>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</si>
  <si>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</si>
  <si>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</si>
  <si>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</si>
  <si>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</si>
  <si>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</si>
  <si>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</si>
  <si>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</si>
  <si>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</si>
  <si>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</si>
  <si>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</si>
  <si>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</si>
  <si>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</si>
  <si>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</si>
  <si>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</si>
  <si>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</si>
  <si>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</si>
  <si>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</si>
  <si>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</si>
  <si>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</si>
  <si>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</si>
  <si>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</si>
  <si>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</si>
  <si>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</si>
  <si>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</si>
  <si>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</si>
  <si>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</si>
  <si>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</si>
  <si>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</si>
  <si>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</si>
  <si>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</si>
  <si>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</si>
  <si>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</si>
  <si>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</si>
  <si>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</si>
  <si>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</si>
  <si>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</si>
  <si>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</si>
  <si>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</si>
  <si>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</si>
  <si>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</si>
  <si>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</si>
  <si>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</si>
  <si>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</si>
  <si>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</si>
  <si>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</si>
  <si>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</si>
  <si>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</si>
  <si>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</si>
  <si>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</si>
  <si>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</si>
  <si>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</si>
  <si>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</si>
  <si>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</si>
  <si>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</si>
  <si>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</si>
  <si>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</si>
  <si>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</si>
  <si>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</si>
  <si>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</si>
  <si>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</si>
  <si>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</si>
  <si>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</si>
  <si>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</si>
  <si>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</si>
  <si>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</si>
  <si>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</si>
  <si>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</si>
  <si>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</si>
  <si>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</si>
  <si>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</si>
  <si>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</si>
  <si>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</si>
  <si>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</si>
  <si>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</si>
  <si>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</si>
  <si>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</si>
  <si>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</si>
  <si>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</si>
  <si>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</si>
  <si>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</si>
  <si>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</si>
  <si>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</si>
  <si>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</si>
  <si>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</si>
  <si>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</si>
  <si>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</si>
  <si>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</si>
  <si>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</si>
  <si>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</si>
  <si>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</si>
  <si>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</si>
  <si>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</si>
  <si>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</si>
  <si>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</si>
  <si>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</si>
  <si>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</si>
  <si>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</si>
  <si>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</si>
  <si>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</si>
  <si>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</si>
  <si>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</si>
  <si>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</si>
  <si>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</si>
  <si>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</si>
  <si>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</si>
  <si>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</si>
  <si>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</si>
  <si>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</si>
  <si>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</si>
  <si>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</si>
  <si>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</si>
  <si>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</si>
  <si>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</si>
  <si>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</si>
  <si>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</si>
  <si>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</si>
  <si>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</si>
  <si>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</si>
  <si>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</si>
  <si>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</si>
  <si>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</si>
  <si>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</si>
  <si>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</si>
  <si>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</si>
  <si>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</si>
  <si>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</si>
  <si>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</si>
  <si>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</si>
  <si>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</si>
  <si>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</si>
  <si>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</si>
  <si>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</si>
  <si>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</si>
  <si>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</si>
  <si>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</si>
  <si>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</si>
  <si>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</si>
  <si>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</si>
  <si>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</si>
  <si>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</si>
  <si>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</si>
  <si>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</si>
  <si>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</si>
  <si>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</si>
  <si>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</si>
  <si>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</si>
  <si>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</si>
  <si>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</si>
  <si>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</si>
  <si>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</si>
  <si>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</si>
  <si>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</si>
  <si>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</si>
  <si>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</si>
  <si>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</si>
  <si>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</si>
  <si>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</si>
  <si>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</si>
  <si>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</si>
  <si>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</si>
  <si>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</si>
  <si>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</si>
  <si>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</si>
  <si>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</si>
  <si>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</si>
  <si>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</si>
  <si>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</si>
  <si>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</si>
  <si>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</si>
  <si>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</si>
  <si>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</si>
  <si>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</si>
  <si>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</si>
  <si>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</si>
  <si>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</si>
  <si>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</si>
  <si>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</si>
  <si>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</si>
  <si>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</si>
  <si>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</si>
  <si>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</si>
  <si>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</si>
  <si>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</si>
  <si>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</si>
  <si>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</si>
  <si>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</si>
  <si>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</si>
  <si>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</si>
  <si>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</si>
  <si>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</si>
  <si>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</si>
  <si>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</si>
  <si>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</si>
  <si>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</si>
  <si>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</si>
  <si>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</si>
  <si>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</si>
  <si>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</si>
  <si>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</si>
  <si>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</si>
  <si>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</si>
  <si>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</si>
  <si>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</si>
  <si>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</si>
  <si>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</si>
  <si>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</si>
  <si>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</si>
  <si>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</si>
  <si>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</si>
  <si>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</si>
  <si>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</si>
  <si>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</si>
  <si>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</si>
  <si>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</si>
  <si>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</si>
  <si>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</si>
  <si>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</si>
  <si>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</si>
  <si>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</si>
  <si>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</si>
  <si>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</si>
  <si>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</si>
  <si>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</si>
  <si>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</si>
  <si>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</si>
  <si>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</si>
  <si>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</si>
  <si>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</si>
  <si>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</si>
  <si>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</si>
  <si>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</si>
  <si>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</si>
  <si>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</si>
  <si>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</si>
  <si>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</si>
  <si>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</si>
  <si>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</si>
  <si>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</si>
  <si>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</si>
  <si>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</si>
  <si>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</si>
  <si>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</si>
  <si>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</si>
  <si>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</si>
  <si>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</si>
  <si>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</si>
  <si>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</si>
  <si>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</si>
  <si>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</si>
  <si>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</si>
  <si>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</si>
  <si>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</si>
  <si>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</si>
  <si>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</si>
  <si>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</si>
  <si>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</si>
  <si>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</si>
  <si>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</si>
  <si>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</si>
  <si>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</si>
  <si>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</si>
  <si>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</si>
  <si>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</si>
  <si>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</si>
  <si>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</si>
  <si>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</si>
  <si>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</si>
  <si>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</si>
  <si>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</si>
  <si>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</si>
  <si>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</si>
  <si>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</si>
  <si>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</si>
  <si>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</si>
  <si>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</si>
  <si>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</si>
  <si>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</si>
  <si>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</si>
  <si>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</si>
  <si>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</si>
  <si>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</si>
  <si>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</si>
  <si>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</si>
  <si>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</si>
  <si>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</si>
  <si>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</si>
  <si>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</si>
  <si>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</si>
  <si>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</si>
  <si>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</si>
  <si>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</si>
  <si>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</si>
  <si>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</si>
  <si>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</si>
  <si>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</si>
  <si>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</si>
  <si>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</si>
  <si>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</si>
  <si>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</si>
  <si>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</si>
  <si>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</si>
  <si>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</si>
  <si>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</si>
  <si>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</si>
  <si>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</si>
  <si>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</si>
  <si>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</si>
  <si>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</si>
  <si>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</si>
  <si>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</si>
  <si>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</si>
  <si>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</si>
  <si>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</si>
  <si>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</si>
  <si>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</si>
  <si>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</si>
  <si>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</si>
  <si>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</si>
  <si>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</si>
  <si>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</si>
  <si>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</si>
  <si>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</si>
  <si>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</si>
  <si>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</si>
  <si>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</si>
  <si>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</si>
  <si>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</si>
  <si>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</si>
  <si>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</si>
  <si>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</si>
  <si>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</si>
  <si>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</si>
  <si>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</si>
  <si>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</si>
  <si>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</si>
  <si>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</si>
  <si>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</si>
  <si>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</si>
  <si>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</si>
  <si>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</si>
  <si>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</si>
  <si>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</si>
  <si>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</si>
  <si>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</si>
  <si>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</si>
  <si>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</si>
  <si>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</si>
  <si>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</si>
  <si>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</si>
  <si>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</si>
  <si>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</si>
  <si>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</si>
  <si>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</si>
  <si>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</si>
  <si>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</si>
  <si>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</si>
  <si>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</si>
  <si>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</si>
  <si>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</si>
  <si>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</si>
  <si>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</si>
  <si>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</si>
  <si>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</si>
  <si>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</si>
  <si>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</si>
  <si>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</si>
  <si>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</si>
  <si>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</si>
  <si>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</si>
  <si>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</si>
  <si>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</si>
  <si>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</si>
  <si>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</si>
  <si>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</si>
  <si>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</si>
  <si>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</si>
  <si>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</si>
  <si>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</si>
  <si>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</si>
  <si>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</si>
  <si>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</si>
  <si>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</si>
  <si>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</si>
  <si>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</si>
  <si>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</si>
  <si>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</si>
  <si>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</si>
  <si>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</si>
  <si>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</si>
  <si>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</si>
  <si>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</si>
  <si>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</si>
  <si>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</si>
  <si>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</si>
  <si>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</si>
  <si>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</si>
  <si>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</si>
  <si>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</si>
  <si>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</si>
  <si>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</si>
  <si>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</si>
  <si>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</si>
  <si>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</si>
  <si>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</si>
  <si>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</si>
  <si>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</si>
  <si>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</si>
  <si>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</si>
  <si>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</si>
  <si>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</si>
  <si>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</si>
  <si>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</si>
  <si>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</si>
  <si>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</si>
  <si>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</si>
  <si>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</si>
  <si>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</si>
  <si>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</si>
  <si>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</si>
  <si>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</si>
  <si>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</si>
  <si>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</si>
  <si>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</si>
  <si>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</si>
  <si>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</si>
  <si>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</si>
  <si>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</si>
  <si>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</si>
  <si>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</si>
  <si>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</si>
  <si>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</si>
  <si>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</si>
  <si>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</si>
  <si>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</si>
  <si>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</si>
  <si>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</si>
  <si>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</si>
  <si>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</si>
  <si>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</si>
  <si>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</si>
  <si>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</si>
  <si>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</si>
  <si>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</si>
  <si>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</si>
  <si>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</si>
  <si>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</si>
  <si>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</si>
  <si>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</si>
  <si>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</si>
  <si>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</si>
  <si>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</si>
  <si>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</si>
  <si>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</si>
  <si>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</si>
  <si>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</si>
  <si>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</si>
  <si>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</si>
  <si>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</si>
  <si>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</si>
  <si>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</si>
  <si>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</si>
  <si>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</si>
  <si>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</si>
  <si>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</si>
  <si>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</si>
  <si>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</si>
  <si>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</si>
  <si>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</si>
  <si>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</si>
  <si>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</si>
  <si>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</si>
  <si>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</si>
  <si>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</si>
  <si>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</si>
  <si>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</si>
  <si>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</si>
  <si>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</si>
  <si>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</si>
  <si>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</si>
  <si>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</si>
  <si>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</si>
  <si>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</si>
  <si>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</si>
  <si>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</si>
  <si>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</si>
  <si>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</si>
  <si>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</si>
  <si>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</si>
  <si>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</si>
  <si>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</si>
  <si>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</si>
  <si>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</si>
  <si>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</si>
  <si>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</si>
  <si>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</si>
  <si>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</si>
  <si>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</si>
  <si>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</si>
  <si>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</si>
  <si>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</si>
  <si>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</si>
  <si>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</si>
  <si>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</si>
  <si>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</si>
  <si>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</si>
  <si>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</si>
  <si>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</si>
  <si>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</si>
  <si>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</si>
  <si>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</si>
  <si>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</si>
  <si>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</si>
  <si>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</si>
  <si>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</si>
  <si>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</si>
  <si>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</si>
  <si>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</si>
  <si>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</si>
  <si>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</si>
  <si>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</si>
  <si>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</si>
  <si>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</si>
  <si>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</si>
  <si>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</si>
  <si>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</si>
  <si>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</si>
  <si>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</si>
  <si>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</si>
  <si>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</si>
  <si>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</si>
  <si>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</si>
  <si>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</si>
  <si>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</si>
  <si>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</si>
  <si>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</si>
  <si>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</si>
  <si>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</si>
  <si>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</si>
  <si>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</si>
  <si>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</si>
  <si>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</si>
  <si>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</si>
  <si>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</si>
  <si>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</si>
  <si>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</si>
  <si>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</si>
  <si>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</si>
  <si>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</si>
  <si>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</si>
  <si>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</si>
  <si>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</si>
  <si>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</si>
  <si>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</si>
  <si>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</si>
  <si>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</si>
  <si>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</si>
  <si>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</si>
  <si>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</si>
  <si>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</si>
  <si>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</si>
  <si>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</si>
  <si>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</si>
  <si>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</si>
  <si>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</si>
  <si>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</si>
  <si>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</si>
  <si>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</si>
  <si>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</si>
  <si>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</si>
  <si>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</si>
  <si>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</si>
  <si>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</si>
  <si>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</si>
  <si>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</si>
  <si>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</si>
  <si>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</si>
  <si>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</si>
  <si>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</si>
  <si>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</si>
  <si>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</si>
  <si>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</si>
  <si>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</si>
  <si>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</si>
  <si>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</si>
  <si>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</si>
  <si>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</si>
  <si>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</si>
  <si>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</si>
  <si>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</si>
  <si>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</si>
  <si>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</si>
  <si>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</si>
  <si>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</si>
  <si>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</si>
  <si>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</si>
  <si>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</si>
  <si>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</si>
  <si>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</si>
  <si>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</si>
  <si>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</si>
  <si>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</si>
  <si>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</si>
  <si>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</si>
  <si>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</si>
  <si>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</si>
  <si>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</si>
  <si>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</si>
  <si>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</si>
  <si>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</si>
  <si>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</si>
  <si>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</si>
  <si>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</si>
  <si>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</si>
  <si>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</si>
  <si>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</si>
  <si>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</si>
  <si>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</si>
  <si>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</si>
  <si>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</si>
  <si>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</si>
  <si>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</si>
  <si>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</si>
  <si>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</si>
  <si>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</si>
  <si>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</si>
  <si>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</si>
  <si>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</si>
  <si>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</si>
  <si>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</si>
  <si>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</si>
  <si>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</si>
  <si>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</si>
  <si>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</si>
  <si>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</si>
  <si>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</si>
  <si>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</si>
  <si>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</si>
  <si>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</si>
  <si>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</si>
  <si>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</si>
  <si>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</si>
  <si>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</si>
  <si>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</si>
  <si>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</si>
  <si>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</si>
  <si>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</si>
  <si>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</si>
  <si>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</si>
  <si>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</si>
  <si>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</si>
  <si>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</si>
  <si>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</si>
  <si>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</si>
  <si>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</si>
  <si>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</si>
  <si>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</si>
  <si>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</si>
  <si>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</si>
  <si>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</si>
  <si>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</si>
  <si>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</si>
  <si>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</si>
  <si>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</si>
  <si>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</si>
  <si>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</si>
  <si>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</si>
  <si>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</si>
  <si>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</si>
  <si>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</si>
  <si>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</si>
  <si>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</si>
  <si>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</si>
  <si>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</si>
  <si>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</si>
  <si>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</si>
  <si>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</si>
  <si>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</si>
  <si>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</si>
  <si>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</si>
  <si>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</si>
  <si>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</si>
  <si>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</si>
  <si>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</si>
  <si>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</si>
  <si>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</si>
  <si>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</si>
  <si>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</si>
  <si>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</si>
  <si>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</si>
  <si>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</si>
  <si>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</si>
  <si>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</si>
  <si>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</si>
  <si>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</si>
  <si>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</si>
  <si>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</si>
  <si>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</si>
  <si>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</si>
  <si>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</si>
  <si>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</si>
  <si>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</si>
  <si>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</si>
  <si>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</si>
  <si>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</si>
  <si>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</si>
  <si>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</si>
  <si>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</si>
  <si>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</si>
  <si>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</si>
  <si>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</si>
  <si>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</si>
  <si>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</si>
  <si>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</si>
  <si>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</si>
  <si>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</si>
  <si>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</si>
  <si>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</si>
  <si>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</si>
  <si>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</si>
  <si>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</si>
  <si>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</si>
  <si>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</si>
  <si>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</si>
  <si>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</si>
  <si>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</si>
  <si>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</si>
  <si>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</si>
  <si>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</si>
  <si>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</si>
  <si>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</si>
  <si>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</si>
  <si>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</si>
  <si>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</si>
  <si>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</si>
  <si>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</si>
  <si>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</si>
  <si>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</si>
  <si>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</si>
  <si>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</si>
  <si>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</si>
  <si>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</si>
  <si>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</si>
  <si>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</si>
  <si>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</si>
  <si>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</si>
  <si>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</si>
  <si>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</si>
  <si>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</si>
  <si>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</si>
  <si>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</si>
  <si>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</si>
  <si>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</si>
  <si>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</si>
  <si>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</si>
  <si>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</si>
  <si>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</si>
  <si>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</si>
  <si>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</si>
  <si>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</si>
  <si>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</si>
  <si>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</si>
  <si>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</si>
  <si>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</si>
  <si>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</si>
  <si>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</si>
  <si>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</si>
  <si>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</si>
  <si>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</si>
  <si>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</si>
  <si>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</si>
  <si>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</si>
  <si>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</si>
  <si>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</si>
  <si>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</si>
  <si>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</si>
  <si>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</si>
  <si>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</si>
  <si>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</si>
  <si>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</si>
  <si>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</si>
  <si>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</si>
  <si>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</si>
  <si>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</si>
  <si>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</si>
  <si>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</si>
  <si>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</si>
  <si>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</si>
  <si>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</si>
  <si>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</si>
  <si>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</si>
  <si>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</si>
  <si>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</si>
  <si>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</si>
  <si>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</si>
  <si>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</si>
  <si>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</si>
  <si>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</si>
  <si>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</si>
  <si>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</si>
  <si>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</si>
  <si>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</si>
  <si>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</si>
  <si>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</si>
  <si>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</si>
  <si>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</si>
  <si>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</si>
  <si>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</si>
  <si>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</si>
  <si>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</si>
  <si>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</si>
  <si>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</si>
  <si>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</si>
  <si>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</si>
  <si>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</si>
  <si>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</si>
  <si>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</si>
  <si>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</si>
  <si>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</si>
  <si>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</si>
  <si>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</si>
  <si>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</si>
  <si>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</si>
  <si>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</si>
  <si>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</si>
  <si>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</si>
  <si>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</si>
  <si>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</si>
  <si>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</si>
  <si>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</si>
  <si>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</si>
  <si>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</si>
  <si>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</si>
  <si>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</si>
  <si>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</si>
  <si>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</si>
  <si>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</si>
  <si>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</si>
  <si>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</si>
  <si>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</si>
  <si>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</si>
  <si>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</si>
  <si>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</si>
  <si>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</si>
  <si>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</si>
  <si>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</si>
  <si>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</si>
  <si>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</si>
  <si>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</si>
  <si>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</si>
  <si>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</si>
  <si>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</si>
  <si>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</si>
  <si>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</si>
  <si>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</si>
  <si>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</si>
  <si>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</si>
  <si>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</si>
  <si>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</si>
  <si>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</si>
  <si>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</si>
  <si>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</si>
  <si>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</si>
  <si>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</si>
  <si>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</si>
  <si>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</si>
  <si>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</si>
  <si>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</si>
  <si>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</si>
  <si>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</si>
  <si>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</si>
  <si>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</si>
  <si>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</si>
  <si>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</si>
  <si>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</si>
  <si>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</si>
  <si>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</si>
  <si>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</si>
  <si>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</si>
  <si>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</si>
  <si>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</si>
  <si>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</si>
  <si>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</si>
  <si>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</si>
  <si>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</si>
  <si>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</si>
  <si>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</si>
  <si>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</si>
  <si>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</si>
  <si>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</si>
  <si>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</si>
  <si>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</si>
  <si>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</si>
  <si>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</si>
  <si>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</si>
  <si>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</si>
  <si>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</si>
  <si>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</si>
  <si>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</si>
  <si>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</si>
  <si>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</si>
  <si>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</si>
  <si>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</si>
  <si>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</si>
  <si>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</si>
  <si>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</si>
  <si>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</si>
  <si>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</si>
  <si>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</si>
  <si>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</si>
  <si>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</si>
  <si>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</si>
  <si>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</si>
  <si>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</si>
  <si>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</si>
  <si>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</si>
  <si>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</si>
  <si>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</si>
  <si>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</si>
  <si>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</si>
  <si>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</si>
  <si>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</si>
  <si>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</si>
  <si>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</si>
  <si>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</si>
  <si>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</si>
  <si>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</si>
  <si>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</si>
  <si>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</si>
  <si>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</si>
  <si>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</si>
  <si>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</si>
  <si>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</si>
  <si>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</si>
  <si>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</si>
  <si>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</si>
  <si>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</si>
  <si>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</si>
  <si>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</si>
  <si>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</si>
  <si>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</si>
  <si>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</si>
  <si>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</si>
  <si>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</si>
  <si>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</si>
  <si>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</si>
  <si>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</si>
  <si>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</si>
  <si>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</si>
  <si>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</si>
  <si>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</si>
  <si>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</si>
  <si>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</si>
  <si>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</si>
  <si>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</si>
  <si>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</si>
  <si>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</si>
  <si>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</si>
  <si>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</si>
  <si>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</si>
  <si>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</si>
  <si>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</si>
  <si>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</si>
  <si>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</si>
  <si>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</si>
  <si>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</si>
  <si>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</si>
  <si>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</si>
  <si>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</si>
  <si>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</si>
  <si>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</si>
  <si>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</si>
  <si>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</si>
  <si>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</si>
  <si>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</si>
  <si>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</si>
  <si>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</si>
  <si>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</si>
  <si>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</si>
  <si>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</si>
  <si>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</si>
  <si>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</si>
  <si>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</si>
  <si>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</si>
  <si>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</si>
  <si>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</si>
  <si>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</si>
  <si>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</si>
  <si>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</si>
  <si>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</si>
  <si>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</si>
  <si>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</si>
  <si>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</si>
  <si>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</si>
  <si>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</si>
  <si>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</si>
  <si>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</si>
  <si>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</si>
  <si>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</si>
  <si>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</si>
  <si>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</si>
  <si>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</si>
  <si>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</si>
  <si>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</si>
  <si>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</si>
  <si>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</si>
  <si>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</si>
  <si>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</si>
  <si>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</si>
  <si>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</si>
  <si>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</si>
  <si>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</si>
  <si>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</si>
  <si>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</si>
  <si>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</si>
  <si>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</si>
  <si>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</si>
  <si>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</si>
  <si>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</si>
  <si>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</si>
  <si>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</si>
  <si>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</si>
  <si>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</si>
  <si>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</si>
  <si>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</si>
  <si>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</si>
  <si>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</si>
  <si>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</si>
  <si>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</si>
  <si>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</si>
  <si>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</si>
  <si>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</si>
  <si>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</si>
  <si>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</si>
  <si>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</si>
  <si>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</si>
  <si>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</si>
  <si>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</si>
  <si>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</si>
  <si>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</si>
  <si>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</si>
  <si>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</si>
  <si>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</si>
  <si>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</si>
  <si>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</si>
  <si>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</si>
  <si>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</si>
  <si>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</si>
  <si>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</si>
  <si>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</si>
  <si>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</si>
  <si>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</si>
  <si>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</si>
  <si>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</si>
  <si>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</si>
  <si>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</si>
  <si>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</si>
  <si>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</si>
  <si>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</si>
  <si>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</si>
  <si>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</si>
  <si>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</si>
  <si>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</si>
  <si>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</si>
  <si>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</si>
  <si>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</si>
  <si>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</si>
  <si>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</si>
  <si>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</si>
  <si>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</si>
  <si>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</si>
  <si>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</si>
  <si>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</si>
  <si>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</si>
  <si>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</si>
  <si>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</si>
  <si>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</si>
  <si>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</si>
  <si>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</si>
  <si>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</si>
  <si>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</si>
  <si>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</si>
  <si>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</si>
  <si>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</si>
  <si>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</si>
  <si>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</si>
  <si>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</si>
  <si>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</si>
  <si>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</si>
  <si>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</si>
  <si>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</si>
  <si>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</si>
  <si>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</si>
  <si>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</si>
  <si>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</si>
  <si>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</si>
  <si>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</si>
  <si>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</si>
  <si>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</si>
  <si>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</si>
  <si>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</si>
  <si>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</si>
  <si>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</si>
  <si>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</si>
  <si>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</si>
  <si>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</si>
  <si>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</si>
  <si>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</si>
  <si>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</si>
  <si>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</si>
  <si>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</si>
  <si>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</si>
  <si>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</si>
  <si>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</si>
  <si>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</si>
  <si>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</si>
  <si>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</si>
  <si>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</si>
  <si>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</si>
  <si>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</si>
  <si>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</si>
  <si>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</si>
  <si>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</si>
  <si>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</si>
  <si>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</si>
  <si>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</si>
  <si>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</si>
  <si>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</si>
  <si>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</si>
  <si>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</si>
  <si>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</si>
  <si>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</si>
  <si>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</si>
  <si>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</si>
  <si>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</si>
  <si>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</si>
  <si>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</si>
  <si>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</si>
  <si>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</si>
  <si>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</si>
  <si>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</si>
  <si>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</si>
  <si>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</si>
  <si>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</si>
  <si>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</si>
  <si>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</si>
  <si>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</si>
  <si>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</si>
  <si>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</si>
  <si>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</si>
  <si>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</si>
  <si>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</si>
  <si>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</si>
  <si>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</si>
  <si>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</si>
  <si>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</si>
  <si>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</si>
  <si>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</si>
  <si>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</si>
  <si>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</si>
  <si>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</si>
  <si>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</si>
  <si>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</si>
  <si>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</si>
  <si>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</si>
  <si>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</si>
  <si>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</si>
  <si>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</si>
  <si>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</si>
  <si>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</si>
  <si>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</si>
  <si>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</si>
  <si>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</si>
  <si>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</si>
  <si>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</si>
  <si>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</si>
  <si>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</si>
  <si>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</si>
  <si>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</si>
  <si>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</si>
  <si>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</si>
  <si>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</si>
  <si>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</si>
  <si>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</si>
  <si>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</si>
  <si>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</si>
  <si>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</si>
  <si>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</si>
  <si>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</si>
  <si>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</si>
  <si>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</si>
  <si>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</si>
  <si>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</si>
  <si>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</si>
  <si>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</si>
  <si>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</si>
  <si>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</si>
  <si>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</si>
  <si>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</si>
  <si>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</si>
  <si>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</si>
  <si>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</si>
  <si>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</si>
  <si>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</si>
  <si>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</si>
  <si>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</si>
  <si>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</si>
  <si>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</si>
  <si>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</si>
  <si>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</si>
  <si>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</si>
  <si>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</si>
  <si>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</si>
  <si>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</si>
  <si>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</si>
  <si>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</si>
  <si>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</si>
  <si>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</si>
  <si>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</si>
  <si>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</si>
  <si>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</si>
  <si>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</si>
  <si>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</si>
  <si>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</si>
  <si>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</si>
  <si>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</si>
  <si>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</si>
  <si>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</si>
  <si>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</si>
  <si>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</si>
  <si>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</si>
  <si>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</si>
  <si>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</si>
  <si>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</si>
  <si>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</si>
  <si>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</si>
  <si>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</si>
  <si>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</si>
  <si>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</si>
  <si>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</si>
  <si>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</si>
  <si>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</si>
  <si>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</si>
  <si>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</si>
  <si>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</si>
  <si>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</si>
  <si>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</si>
  <si>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</si>
  <si>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</si>
  <si>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</si>
  <si>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</si>
  <si>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</si>
  <si>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</si>
  <si>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</si>
  <si>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</si>
  <si>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</si>
  <si>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</si>
  <si>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</si>
  <si>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</si>
  <si>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</si>
  <si>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</si>
  <si>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</si>
  <si>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</si>
  <si>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</si>
  <si>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</si>
  <si>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</si>
  <si>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</si>
  <si>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</si>
  <si>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</si>
  <si>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</si>
  <si>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</si>
  <si>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</si>
  <si>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</si>
  <si>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</si>
  <si>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</si>
  <si>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</si>
  <si>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</si>
  <si>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</si>
  <si>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</si>
  <si>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</si>
  <si>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</si>
  <si>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</si>
  <si>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</si>
  <si>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</si>
  <si>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</si>
  <si>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</si>
  <si>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</si>
  <si>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</si>
  <si>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</si>
  <si>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</si>
  <si>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</si>
  <si>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</si>
  <si>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</si>
  <si>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</si>
  <si>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</si>
  <si>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</si>
  <si>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</si>
  <si>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</si>
  <si>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</si>
  <si>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</si>
  <si>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</si>
  <si>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</si>
  <si>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</si>
  <si>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</si>
  <si>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</si>
  <si>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</si>
  <si>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</si>
  <si>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</si>
  <si>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</si>
  <si>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</si>
  <si>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</si>
  <si>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</si>
  <si>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</si>
  <si>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</si>
  <si>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</si>
  <si>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</si>
  <si>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</si>
  <si>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</si>
  <si>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</si>
  <si>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</si>
  <si>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</si>
  <si>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</si>
  <si>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</si>
  <si>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</si>
  <si>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</si>
  <si>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</si>
  <si>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</si>
  <si>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</si>
  <si>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</si>
  <si>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</si>
  <si>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</si>
  <si>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</si>
  <si>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</si>
  <si>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</si>
  <si>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</si>
  <si>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</si>
  <si>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</si>
  <si>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</si>
  <si>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</si>
  <si>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</si>
  <si>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</si>
  <si>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</si>
  <si>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</si>
  <si>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</si>
  <si>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</si>
  <si>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</si>
  <si>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</si>
  <si>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</si>
  <si>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</si>
  <si>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</si>
  <si>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</si>
  <si>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</si>
  <si>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</si>
  <si>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</si>
  <si>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</si>
  <si>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</si>
  <si>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</si>
  <si>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</si>
  <si>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</si>
  <si>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</si>
  <si>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</si>
  <si>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</si>
  <si>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</si>
  <si>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</si>
  <si>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</si>
  <si>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</si>
  <si>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</si>
  <si>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</si>
  <si>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</si>
  <si>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</si>
  <si>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</si>
  <si>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</si>
  <si>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</si>
  <si>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</si>
  <si>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</si>
  <si>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</si>
  <si>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</si>
  <si>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</si>
  <si>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</si>
  <si>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</si>
  <si>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</si>
  <si>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</si>
  <si>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</si>
  <si>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</si>
  <si>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</si>
  <si>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</si>
  <si>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</si>
  <si>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</si>
  <si>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</si>
  <si>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</si>
  <si>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</si>
  <si>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</si>
  <si>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</si>
  <si>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</si>
  <si>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</si>
  <si>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</si>
  <si>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</si>
  <si>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</si>
  <si>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</si>
  <si>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</si>
  <si>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</si>
  <si>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</si>
  <si>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</si>
  <si>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</si>
  <si>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</si>
  <si>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</si>
  <si>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</si>
  <si>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</si>
  <si>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</si>
  <si>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</si>
  <si>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</si>
  <si>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</si>
  <si>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</si>
  <si>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</si>
  <si>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</si>
  <si>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</si>
  <si>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</si>
  <si>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</si>
  <si>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</si>
  <si>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</si>
  <si>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</si>
  <si>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</si>
  <si>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</si>
  <si>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</si>
  <si>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</si>
  <si>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</si>
  <si>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</si>
  <si>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</si>
  <si>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</si>
  <si>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</si>
  <si>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</si>
  <si>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</si>
  <si>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</si>
  <si>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</si>
  <si>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</si>
  <si>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</si>
  <si>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</si>
  <si>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</si>
  <si>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</si>
  <si>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</si>
  <si>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</si>
  <si>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</si>
  <si>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</si>
  <si>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</si>
  <si>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</si>
  <si>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</si>
  <si>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</si>
  <si>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</si>
  <si>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</si>
  <si>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</si>
  <si>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</si>
  <si>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</si>
  <si>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</si>
  <si>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</si>
  <si>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</si>
  <si>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</si>
  <si>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</si>
  <si>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</si>
  <si>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</si>
  <si>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</si>
  <si>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</si>
  <si>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</si>
  <si>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</si>
  <si>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</si>
  <si>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</si>
  <si>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</si>
  <si>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</si>
  <si>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</si>
  <si>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</si>
  <si>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</si>
  <si>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</si>
  <si>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</si>
  <si>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</si>
  <si>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</si>
  <si>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</si>
  <si>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</si>
  <si>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</si>
  <si>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</si>
  <si>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</si>
  <si>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</si>
  <si>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</si>
  <si>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</si>
  <si>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</si>
  <si>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</si>
  <si>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</si>
  <si>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</si>
  <si>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</si>
  <si>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</si>
  <si>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</si>
  <si>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</si>
  <si>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</si>
  <si>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</si>
  <si>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</si>
  <si>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</si>
  <si>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</si>
  <si>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</si>
  <si>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</si>
  <si>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</si>
  <si>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</si>
  <si>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</si>
  <si>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</si>
  <si>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</si>
  <si>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</si>
  <si>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</si>
  <si>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</si>
  <si>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</si>
  <si>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</si>
  <si>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</si>
  <si>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</si>
  <si>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</si>
  <si>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</si>
  <si>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</si>
  <si>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</si>
  <si>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</si>
  <si>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</si>
  <si>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</si>
  <si>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</si>
  <si>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</si>
  <si>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</si>
  <si>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</si>
  <si>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</si>
  <si>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</si>
  <si>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</si>
  <si>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</si>
  <si>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</si>
  <si>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</si>
  <si>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</si>
  <si>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</si>
  <si>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</si>
  <si>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</si>
  <si>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</si>
  <si>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</si>
  <si>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</si>
  <si>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</si>
  <si>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</si>
  <si>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</si>
  <si>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</si>
  <si>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</si>
  <si>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</si>
  <si>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</si>
  <si>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</si>
  <si>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</si>
  <si>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</si>
  <si>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</si>
  <si>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</si>
  <si>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</si>
  <si>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</si>
  <si>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</si>
  <si>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</si>
  <si>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</si>
  <si>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</si>
  <si>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</si>
  <si>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</si>
  <si>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</si>
  <si>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</si>
  <si>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</si>
  <si>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</si>
  <si>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</si>
  <si>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</si>
  <si>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</si>
  <si>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</si>
  <si>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</si>
  <si>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</si>
  <si>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</si>
  <si>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</si>
  <si>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</si>
  <si>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</si>
  <si>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</si>
  <si>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</si>
  <si>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</si>
  <si>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</si>
  <si>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</si>
  <si>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</si>
  <si>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</si>
  <si>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</si>
  <si>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</si>
  <si>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</si>
  <si>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</si>
  <si>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</si>
  <si>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</si>
  <si>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</si>
  <si>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</si>
  <si>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</si>
  <si>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</si>
  <si>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</si>
  <si>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</si>
  <si>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</si>
  <si>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</si>
  <si>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</si>
  <si>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</si>
  <si>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</si>
  <si>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</si>
  <si>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</si>
  <si>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</si>
  <si>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</si>
  <si>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</si>
  <si>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</si>
  <si>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</si>
  <si>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</si>
  <si>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</si>
  <si>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</si>
  <si>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</si>
  <si>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</si>
  <si>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</si>
  <si>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</si>
  <si>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</si>
  <si>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</si>
  <si>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</si>
  <si>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</si>
  <si>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</si>
  <si>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</si>
  <si>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</si>
  <si>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</si>
  <si>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</si>
  <si>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</si>
  <si>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</si>
  <si>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</si>
  <si>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</si>
  <si>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</si>
  <si>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</si>
  <si>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</si>
  <si>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</si>
  <si>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</si>
  <si>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</si>
  <si>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</si>
  <si>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</si>
  <si>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</si>
  <si>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</si>
  <si>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</si>
  <si>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</si>
  <si>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</si>
  <si>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</si>
  <si>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</si>
  <si>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</si>
  <si>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</si>
  <si>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</si>
  <si>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</si>
  <si>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</si>
  <si>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</si>
  <si>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</si>
  <si>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</si>
  <si>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</si>
  <si>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</si>
  <si>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</si>
  <si>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</si>
  <si>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</si>
  <si>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</si>
  <si>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</si>
  <si>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</si>
  <si>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</si>
  <si>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</si>
  <si>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</si>
  <si>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</si>
  <si>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</si>
  <si>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</si>
  <si>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</si>
  <si>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</si>
  <si>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</si>
  <si>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</si>
  <si>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</si>
  <si>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</si>
  <si>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</si>
  <si>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</si>
  <si>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</si>
  <si>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</si>
  <si>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</si>
  <si>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</si>
  <si>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</si>
  <si>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</si>
  <si>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</si>
  <si>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</si>
  <si>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</si>
  <si>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</si>
  <si>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</si>
  <si>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</si>
  <si>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</si>
  <si>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</si>
  <si>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</si>
  <si>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</si>
  <si>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</si>
  <si>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</si>
  <si>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</si>
  <si>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</si>
  <si>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</si>
  <si>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</si>
  <si>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</si>
  <si>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</si>
  <si>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</si>
  <si>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</si>
  <si>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</si>
  <si>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</si>
  <si>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</si>
  <si>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</si>
  <si>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</si>
  <si>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</si>
  <si>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</si>
  <si>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</si>
  <si>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</si>
  <si>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</si>
  <si>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</si>
  <si>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</si>
  <si>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</si>
  <si>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</si>
  <si>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</si>
  <si>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</si>
  <si>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</si>
  <si>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</si>
  <si>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</si>
  <si>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</si>
  <si>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</si>
  <si>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</si>
  <si>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</si>
  <si>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</si>
  <si>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</si>
  <si>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</si>
  <si>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</si>
  <si>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</si>
  <si>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</si>
  <si>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</si>
  <si>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</si>
  <si>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</si>
  <si>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</si>
  <si>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</si>
  <si>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</si>
  <si>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</si>
  <si>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</si>
  <si>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</si>
  <si>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</si>
  <si>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</si>
  <si>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</si>
  <si>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</si>
  <si>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</si>
  <si>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</si>
  <si>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</si>
  <si>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</si>
  <si>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</si>
  <si>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</si>
  <si>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</si>
  <si>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</si>
  <si>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</si>
  <si>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</si>
  <si>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</si>
  <si>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</si>
  <si>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</si>
  <si>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</si>
  <si>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</si>
  <si>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</si>
  <si>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</si>
  <si>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</si>
  <si>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</si>
  <si>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</si>
  <si>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</si>
  <si>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</si>
  <si>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</si>
  <si>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</si>
  <si>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</si>
  <si>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</si>
  <si>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</si>
  <si>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</si>
  <si>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</si>
  <si>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</si>
  <si>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</si>
  <si>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</si>
  <si>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</si>
  <si>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</si>
  <si>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</si>
  <si>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</si>
  <si>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</si>
  <si>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</si>
  <si>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</si>
  <si>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</si>
  <si>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</si>
  <si>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</si>
  <si>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</si>
  <si>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</si>
  <si>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</si>
  <si>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</si>
  <si>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</si>
  <si>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</si>
  <si>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</si>
  <si>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</si>
  <si>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</si>
  <si>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</si>
  <si>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</si>
  <si>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</si>
  <si>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</si>
  <si>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</si>
  <si>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</si>
  <si>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</si>
  <si>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</si>
  <si>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</si>
  <si>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</si>
  <si>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</si>
  <si>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</si>
  <si>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</si>
  <si>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</si>
  <si>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</si>
  <si>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</si>
  <si>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</si>
  <si>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</si>
  <si>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</si>
  <si>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</si>
  <si>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</si>
  <si>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</si>
  <si>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</si>
  <si>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</si>
  <si>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</si>
  <si>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</si>
  <si>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</si>
  <si>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</si>
  <si>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</si>
  <si>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</si>
  <si>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</si>
  <si>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</si>
  <si>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</si>
  <si>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</si>
  <si>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</si>
  <si>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</si>
  <si>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</si>
  <si>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</si>
  <si>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</si>
  <si>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</si>
  <si>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</si>
  <si>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</si>
  <si>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</si>
  <si>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</si>
  <si>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</si>
  <si>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</si>
  <si>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</si>
  <si>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</si>
  <si>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</si>
  <si>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</si>
  <si>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</si>
  <si>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</si>
  <si>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</si>
  <si>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</si>
  <si>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</si>
  <si>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</si>
  <si>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</si>
  <si>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</si>
  <si>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</si>
  <si>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</si>
  <si>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</si>
  <si>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</si>
  <si>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</si>
  <si>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</si>
  <si>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</si>
  <si>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</si>
  <si>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</si>
  <si>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</si>
  <si>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</si>
  <si>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</si>
  <si>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</si>
  <si>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</si>
  <si>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</si>
  <si>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</si>
  <si>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</si>
  <si>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</si>
  <si>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</si>
  <si>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</si>
  <si>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</si>
  <si>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</si>
  <si>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</si>
  <si>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</si>
  <si>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</si>
  <si>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</si>
  <si>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</si>
  <si>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</si>
  <si>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</si>
  <si>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</si>
  <si>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</si>
  <si>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</si>
  <si>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</si>
  <si>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</si>
  <si>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</si>
  <si>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</si>
  <si>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</si>
  <si>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</si>
  <si>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</si>
  <si>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</si>
  <si>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</si>
  <si>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</si>
  <si>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</si>
  <si>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</si>
  <si>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</si>
  <si>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</si>
  <si>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</si>
  <si>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</si>
  <si>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</si>
  <si>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</si>
  <si>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</si>
  <si>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</si>
  <si>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</si>
  <si>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</si>
  <si>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</si>
  <si>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</si>
  <si>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</si>
  <si>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</si>
  <si>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</si>
  <si>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</si>
  <si>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</si>
  <si>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</si>
  <si>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</si>
  <si>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</si>
  <si>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</si>
  <si>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</si>
  <si>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</si>
  <si>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</si>
  <si>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</si>
  <si>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</si>
  <si>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</si>
  <si>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</si>
  <si>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</si>
  <si>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</si>
  <si>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</si>
  <si>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</si>
  <si>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</si>
  <si>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</si>
  <si>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</si>
  <si>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</si>
  <si>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</si>
  <si>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</si>
  <si>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</si>
  <si>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</si>
  <si>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</si>
  <si>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</si>
  <si>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</si>
  <si>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</si>
  <si>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</si>
  <si>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</si>
  <si>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</si>
  <si>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</si>
  <si>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</si>
  <si>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</si>
  <si>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</si>
  <si>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</si>
  <si>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</si>
  <si>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</si>
  <si>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</si>
  <si>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</si>
  <si>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</si>
  <si>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</si>
  <si>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</si>
  <si>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</si>
  <si>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</si>
  <si>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</si>
  <si>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</si>
  <si>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</si>
  <si>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</si>
  <si>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</si>
  <si>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</si>
  <si>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</si>
  <si>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</si>
  <si>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</si>
  <si>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</si>
  <si>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</si>
  <si>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</si>
  <si>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</si>
  <si>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</si>
  <si>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</si>
  <si>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</si>
  <si>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</si>
  <si>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</si>
  <si>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</si>
  <si>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</si>
  <si>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</si>
  <si>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</si>
  <si>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</si>
  <si>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</si>
  <si>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</si>
  <si>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</si>
  <si>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</si>
  <si>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</si>
  <si>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</si>
  <si>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</si>
  <si>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</si>
  <si>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</si>
  <si>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</si>
  <si>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</si>
  <si>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</si>
  <si>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</si>
  <si>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</si>
  <si>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</si>
  <si>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</si>
  <si>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</si>
  <si>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</si>
  <si>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</si>
  <si>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</si>
  <si>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</si>
  <si>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</si>
  <si>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</si>
  <si>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</si>
  <si>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</si>
  <si>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</si>
  <si>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</si>
  <si>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</si>
  <si>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</si>
  <si>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</si>
  <si>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</si>
  <si>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</si>
  <si>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</si>
  <si>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</si>
  <si>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</si>
  <si>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</si>
  <si>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</si>
  <si>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</si>
  <si>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</si>
  <si>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</si>
  <si>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</si>
  <si>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</si>
  <si>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</si>
  <si>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</si>
  <si>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</si>
  <si>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</si>
  <si>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</si>
  <si>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</si>
  <si>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</si>
  <si>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</si>
  <si>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</si>
  <si>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</si>
  <si>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</si>
  <si>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</si>
  <si>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</si>
  <si>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</si>
  <si>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</si>
  <si>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</si>
  <si>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</si>
  <si>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</si>
  <si>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</si>
  <si>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</si>
  <si>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</si>
  <si>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</si>
  <si>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</si>
  <si>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</si>
  <si>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</si>
  <si>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</si>
  <si>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</si>
  <si>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</si>
  <si>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</si>
  <si>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</si>
  <si>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</si>
  <si>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</si>
  <si>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</si>
  <si>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</si>
  <si>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</si>
  <si>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</si>
  <si>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</si>
  <si>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</si>
  <si>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</si>
  <si>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</si>
  <si>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</si>
  <si>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</si>
  <si>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</si>
  <si>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</si>
  <si>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</si>
  <si>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</si>
  <si>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</si>
  <si>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</si>
  <si>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</si>
  <si>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</si>
  <si>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</si>
  <si>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</si>
  <si>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</si>
  <si>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</si>
  <si>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</si>
  <si>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</si>
  <si>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</si>
  <si>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</si>
  <si>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</si>
  <si>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</si>
  <si>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</si>
  <si>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</si>
  <si>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</si>
  <si>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</si>
  <si>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</si>
  <si>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</si>
  <si>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</si>
  <si>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</si>
  <si>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</si>
  <si>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</si>
  <si>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</si>
  <si>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</si>
  <si>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</si>
  <si>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</si>
  <si>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</si>
  <si>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</si>
  <si>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</si>
  <si>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</si>
  <si>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</si>
  <si>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</si>
  <si>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</si>
  <si>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</si>
  <si>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</si>
  <si>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</si>
  <si>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</si>
  <si>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</si>
  <si>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</si>
  <si>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</si>
  <si>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</si>
  <si>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</si>
  <si>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</si>
  <si>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</si>
  <si>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</si>
  <si>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</si>
  <si>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</si>
  <si>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</si>
  <si>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</si>
  <si>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</si>
  <si>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</si>
  <si>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</si>
  <si>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</si>
  <si>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</si>
  <si>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</si>
  <si>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</si>
  <si>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</si>
  <si>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</si>
  <si>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</si>
  <si>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</si>
  <si>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</si>
  <si>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</si>
  <si>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</si>
  <si>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</si>
  <si>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</si>
  <si>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</si>
  <si>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</si>
  <si>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</si>
  <si>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</si>
  <si>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</si>
  <si>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</si>
  <si>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</si>
  <si>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</si>
  <si>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</si>
  <si>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</si>
  <si>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</si>
  <si>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</si>
  <si>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</si>
  <si>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</si>
  <si>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</si>
  <si>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</si>
  <si>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</si>
  <si>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</si>
  <si>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</si>
  <si>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</si>
  <si>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</si>
  <si>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</si>
  <si>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</si>
  <si>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</si>
  <si>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</si>
  <si>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</si>
  <si>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</si>
  <si>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</si>
  <si>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</si>
  <si>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</si>
  <si>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</si>
  <si>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</si>
  <si>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</si>
  <si>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</si>
  <si>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</si>
  <si>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</si>
  <si>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</si>
  <si>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</si>
  <si>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</si>
  <si>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</si>
  <si>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</si>
  <si>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</si>
  <si>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</si>
  <si>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</si>
  <si>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</si>
  <si>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</si>
  <si>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</si>
  <si>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</si>
  <si>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</si>
  <si>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</si>
  <si>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</si>
  <si>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</si>
  <si>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</si>
  <si>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</si>
  <si>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</si>
  <si>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</si>
  <si>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</si>
  <si>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</si>
  <si>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</si>
  <si>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</si>
  <si>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</si>
  <si>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</si>
  <si>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</si>
  <si>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</si>
  <si>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</si>
  <si>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</si>
  <si>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</si>
  <si>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</si>
  <si>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</si>
  <si>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</si>
  <si>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</si>
  <si>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</si>
  <si>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</si>
  <si>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</si>
  <si>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</si>
  <si>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</si>
  <si>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</si>
  <si>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</si>
  <si>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</si>
  <si>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</si>
  <si>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</si>
  <si>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</si>
  <si>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</si>
  <si>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</si>
  <si>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</si>
  <si>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</si>
  <si>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</si>
  <si>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</si>
  <si>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</si>
  <si>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</si>
  <si>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</si>
  <si>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</si>
  <si>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</si>
  <si>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</si>
  <si>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</si>
  <si>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</si>
  <si>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</si>
  <si>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</si>
  <si>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</si>
  <si>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</si>
  <si>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</si>
  <si>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</si>
  <si>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</si>
  <si>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</si>
  <si>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</si>
  <si>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</si>
  <si>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</si>
  <si>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</si>
  <si>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</si>
  <si>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</si>
  <si>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</si>
  <si>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</si>
  <si>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</si>
  <si>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</si>
  <si>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</si>
  <si>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</si>
  <si>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</si>
  <si>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</si>
  <si>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</si>
  <si>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</si>
  <si>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</si>
  <si>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</si>
  <si>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</si>
  <si>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</si>
  <si>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</si>
  <si>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</si>
  <si>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</si>
  <si>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</si>
  <si>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</si>
  <si>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</si>
  <si>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</si>
  <si>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</si>
  <si>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</si>
  <si>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</si>
  <si>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</si>
  <si>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</si>
  <si>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</si>
  <si>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</si>
  <si>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</si>
  <si>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</si>
  <si>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</si>
  <si>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</si>
  <si>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</si>
  <si>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</si>
  <si>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</si>
  <si>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</si>
  <si>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</si>
  <si>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</si>
  <si>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</si>
  <si>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</si>
  <si>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</si>
  <si>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</si>
  <si>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</si>
  <si>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</si>
  <si>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</si>
  <si>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</si>
  <si>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</si>
  <si>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</si>
  <si>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</si>
  <si>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</si>
  <si>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</si>
  <si>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</si>
  <si>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</si>
  <si>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</si>
  <si>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</si>
  <si>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</si>
  <si>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</si>
  <si>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</si>
  <si>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</si>
  <si>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</si>
  <si>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</si>
  <si>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</si>
  <si>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</si>
  <si>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</si>
  <si>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</si>
  <si>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</si>
  <si>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</si>
  <si>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</si>
  <si>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</si>
  <si>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</si>
  <si>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</si>
  <si>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</si>
  <si>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</si>
  <si>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</si>
  <si>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</si>
  <si>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</si>
  <si>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</si>
  <si>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</si>
  <si>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</si>
  <si>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</si>
  <si>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</si>
  <si>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</si>
  <si>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</si>
  <si>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</si>
  <si>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</si>
  <si>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</si>
  <si>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</si>
  <si>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</si>
  <si>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</si>
  <si>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</si>
  <si>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</si>
  <si>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</si>
  <si>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</si>
  <si>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</si>
  <si>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</si>
  <si>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</si>
  <si>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</si>
  <si>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</si>
  <si>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</si>
  <si>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</si>
  <si>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</si>
  <si>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</si>
  <si>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</si>
  <si>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</si>
  <si>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</si>
  <si>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</si>
  <si>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</si>
  <si>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</si>
  <si>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</si>
  <si>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</si>
  <si>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</si>
  <si>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</si>
  <si>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</si>
  <si>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</si>
  <si>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</si>
  <si>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</si>
  <si>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</si>
  <si>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</si>
  <si>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</si>
  <si>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</si>
  <si>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</si>
  <si>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</si>
  <si>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</si>
  <si>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</si>
  <si>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</si>
  <si>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</si>
  <si>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</si>
  <si>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</si>
  <si>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</si>
  <si>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</si>
  <si>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</si>
  <si>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</si>
  <si>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</si>
  <si>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</si>
  <si>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</si>
  <si>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</si>
  <si>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</si>
  <si>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</si>
  <si>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</si>
  <si>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</si>
  <si>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</si>
  <si>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</si>
  <si>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</si>
  <si>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</si>
  <si>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</si>
  <si>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</si>
  <si>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</si>
  <si>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</si>
  <si>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</si>
  <si>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</si>
  <si>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</si>
  <si>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</si>
  <si>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</si>
  <si>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</si>
  <si>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</si>
  <si>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</si>
  <si>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</si>
  <si>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</si>
  <si>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</si>
  <si>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</si>
  <si>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</si>
  <si>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</si>
  <si>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</si>
  <si>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</si>
  <si>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</si>
  <si>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</si>
  <si>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</si>
  <si>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</si>
  <si>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</si>
  <si>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</si>
  <si>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</si>
  <si>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</si>
  <si>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</si>
  <si>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</si>
  <si>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</si>
  <si>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</si>
  <si>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</si>
  <si>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</si>
  <si>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</si>
  <si>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</si>
  <si>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</si>
  <si>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</si>
  <si>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</si>
  <si>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</si>
  <si>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</si>
  <si>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</si>
  <si>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</si>
  <si>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</si>
  <si>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</si>
  <si>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</si>
  <si>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</si>
  <si>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</si>
  <si>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</si>
  <si>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</si>
  <si>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</si>
  <si>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</si>
  <si>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</si>
  <si>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</si>
  <si>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</si>
  <si>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</si>
  <si>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</si>
  <si>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</si>
  <si>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</si>
  <si>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</si>
  <si>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</si>
  <si>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</si>
  <si>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</si>
  <si>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</si>
  <si>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</si>
  <si>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</si>
  <si>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</si>
  <si>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</si>
  <si>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</si>
  <si>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</si>
  <si>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</si>
  <si>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</si>
  <si>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</si>
  <si>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</si>
  <si>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</si>
  <si>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</si>
  <si>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</si>
  <si>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</si>
  <si>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</si>
  <si>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</si>
  <si>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</si>
  <si>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</si>
  <si>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</si>
  <si>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</si>
  <si>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</si>
  <si>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</si>
  <si>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</si>
  <si>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</si>
  <si>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</si>
  <si>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</si>
  <si>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</si>
  <si>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</si>
  <si>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</si>
  <si>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</si>
  <si>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</si>
  <si>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</si>
  <si>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</si>
  <si>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</si>
  <si>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</si>
  <si>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</si>
  <si>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</si>
  <si>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</si>
  <si>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</si>
  <si>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</si>
  <si>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</si>
  <si>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</si>
  <si>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</si>
  <si>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</si>
  <si>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</si>
  <si>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</si>
  <si>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</si>
  <si>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</si>
  <si>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</si>
  <si>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</si>
  <si>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</si>
  <si>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</si>
  <si>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</si>
  <si>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</si>
  <si>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</si>
  <si>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</si>
  <si>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</si>
  <si>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</si>
  <si>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</si>
  <si>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</si>
  <si>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</si>
  <si>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</si>
  <si>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</si>
  <si>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</si>
  <si>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</si>
  <si>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</si>
  <si>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</si>
  <si>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</si>
  <si>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</si>
  <si>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</si>
  <si>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</si>
  <si>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</si>
  <si>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</si>
  <si>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</si>
  <si>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</si>
  <si>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</si>
  <si>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</si>
  <si>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</si>
  <si>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</si>
  <si>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</si>
  <si>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</si>
  <si>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</si>
  <si>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</si>
  <si>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</si>
  <si>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</si>
  <si>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</si>
  <si>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</si>
  <si>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</si>
  <si>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</si>
  <si>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</si>
  <si>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</si>
  <si>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</si>
  <si>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</si>
  <si>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</si>
  <si>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</si>
  <si>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</si>
  <si>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</si>
  <si>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</si>
  <si>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</si>
  <si>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</si>
  <si>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</si>
  <si>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</si>
  <si>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</si>
  <si>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</si>
  <si>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</si>
  <si>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</si>
  <si>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</si>
  <si>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</si>
  <si>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</si>
  <si>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</si>
  <si>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</si>
  <si>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</si>
  <si>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</si>
  <si>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</si>
  <si>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</si>
  <si>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</si>
  <si>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</si>
  <si>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</si>
  <si>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</si>
  <si>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</si>
  <si>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</si>
  <si>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</si>
  <si>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</si>
  <si>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</si>
  <si>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</si>
  <si>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</si>
  <si>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</si>
  <si>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</si>
  <si>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</si>
  <si>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</si>
  <si>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</si>
  <si>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</si>
  <si>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</si>
  <si>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</si>
  <si>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</si>
  <si>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</si>
  <si>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</si>
  <si>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</si>
  <si>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</si>
  <si>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</si>
  <si>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</si>
  <si>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</si>
  <si>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</si>
  <si>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</si>
  <si>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</si>
  <si>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</si>
  <si>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</si>
  <si>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</si>
  <si>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</si>
  <si>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</si>
  <si>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</si>
  <si>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</si>
  <si>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</si>
  <si>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</si>
  <si>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</si>
  <si>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</si>
  <si>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</si>
  <si>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</si>
  <si>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</si>
  <si>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</si>
  <si>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</si>
  <si>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</si>
  <si>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</si>
  <si>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</si>
  <si>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</si>
  <si>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</si>
  <si>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</si>
  <si>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</si>
  <si>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</si>
  <si>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</si>
  <si>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</si>
  <si>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</si>
  <si>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</si>
  <si>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</si>
  <si>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</si>
  <si>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</si>
  <si>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</si>
  <si>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</si>
  <si>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</si>
  <si>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</si>
  <si>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</si>
  <si>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</si>
  <si>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</si>
  <si>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</si>
  <si>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</si>
  <si>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</si>
  <si>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</si>
  <si>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</si>
  <si>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</si>
  <si>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</si>
  <si>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</si>
  <si>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</si>
  <si>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</si>
  <si>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</si>
  <si>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</si>
  <si>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</si>
  <si>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</si>
  <si>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</si>
  <si>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</si>
  <si>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</si>
  <si>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</si>
  <si>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</si>
  <si>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</si>
  <si>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</si>
  <si>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</si>
  <si>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</si>
  <si>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</si>
  <si>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</si>
  <si>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</si>
  <si>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</si>
  <si>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</si>
  <si>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</si>
  <si>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</si>
  <si>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</si>
  <si>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</si>
  <si>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</si>
  <si>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</si>
  <si>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</si>
  <si>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</si>
  <si>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</si>
  <si>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</si>
  <si>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</si>
  <si>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</si>
  <si>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</si>
  <si>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</si>
  <si>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</si>
  <si>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</si>
  <si>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</si>
  <si>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</si>
  <si>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</si>
  <si>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</si>
  <si>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</si>
  <si>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</si>
  <si>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</si>
  <si>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</si>
  <si>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</si>
  <si>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</si>
  <si>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</si>
  <si>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</si>
  <si>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</si>
  <si>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</si>
  <si>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</si>
  <si>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</si>
  <si>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</si>
  <si>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</si>
  <si>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</si>
  <si>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</si>
  <si>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</si>
  <si>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</si>
  <si>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</si>
  <si>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</si>
  <si>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</si>
  <si>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</si>
  <si>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</si>
  <si>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</si>
  <si>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</si>
  <si>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</si>
  <si>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</si>
  <si>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</si>
  <si>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</si>
  <si>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</si>
  <si>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</si>
  <si>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</si>
  <si>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</si>
  <si>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</si>
  <si>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</si>
  <si>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</si>
  <si>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</si>
  <si>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</si>
  <si>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</si>
  <si>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</si>
  <si>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</si>
  <si>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</si>
  <si>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</si>
  <si>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</si>
  <si>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</si>
  <si>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</si>
  <si>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</si>
  <si>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</si>
  <si>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</si>
  <si>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</si>
  <si>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</si>
  <si>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</si>
  <si>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</si>
  <si>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</si>
  <si>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</si>
  <si>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</si>
  <si>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</si>
  <si>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</si>
  <si>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</si>
  <si>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</si>
  <si>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</si>
  <si>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</si>
  <si>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</si>
  <si>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</si>
  <si>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</si>
  <si>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</si>
  <si>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</si>
  <si>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</si>
  <si>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</si>
  <si>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</si>
  <si>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</si>
  <si>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</si>
  <si>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</si>
  <si>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</si>
  <si>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</si>
  <si>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</si>
  <si>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</si>
  <si>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</si>
  <si>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</si>
  <si>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</si>
  <si>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</si>
  <si>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</si>
  <si>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</si>
  <si>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</si>
  <si>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</si>
  <si>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</si>
  <si>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</si>
  <si>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</si>
  <si>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</si>
  <si>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</si>
  <si>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</si>
  <si>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</si>
  <si>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</si>
  <si>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</si>
  <si>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</si>
  <si>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</si>
  <si>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</si>
  <si>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</si>
  <si>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</si>
  <si>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</si>
  <si>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</si>
  <si>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</si>
  <si>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</si>
  <si>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</si>
  <si>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</si>
  <si>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</si>
  <si>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</si>
  <si>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</si>
  <si>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</si>
  <si>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</si>
  <si>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</si>
  <si>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</si>
  <si>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</si>
  <si>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</si>
  <si>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</si>
  <si>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</si>
  <si>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</si>
  <si>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</si>
  <si>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</si>
  <si>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</si>
  <si>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</si>
  <si>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</si>
  <si>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</si>
  <si>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</si>
  <si>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</si>
  <si>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</si>
  <si>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</si>
  <si>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</si>
  <si>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</si>
  <si>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</si>
  <si>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</si>
  <si>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</si>
  <si>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</si>
  <si>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</si>
  <si>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</si>
  <si>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</si>
  <si>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</si>
  <si>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</si>
  <si>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</si>
  <si>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</si>
  <si>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</si>
  <si>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</si>
  <si>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</si>
  <si>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</si>
  <si>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</si>
  <si>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</si>
  <si>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</si>
  <si>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</si>
  <si>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</si>
  <si>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</si>
  <si>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</si>
  <si>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</si>
  <si>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</si>
  <si>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</si>
  <si>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</si>
  <si>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</si>
  <si>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</si>
  <si>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</si>
  <si>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</si>
  <si>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</si>
  <si>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</si>
  <si>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</si>
  <si>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</si>
  <si>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</si>
  <si>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</si>
  <si>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</si>
  <si>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</si>
  <si>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</si>
  <si>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</si>
  <si>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</si>
  <si>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</si>
  <si>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</si>
  <si>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</si>
  <si>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</si>
  <si>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</si>
  <si>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</si>
  <si>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</si>
  <si>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</si>
  <si>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</si>
  <si>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</si>
  <si>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</si>
  <si>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</si>
  <si>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</si>
  <si>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</si>
  <si>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</si>
  <si>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</si>
  <si>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</si>
  <si>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</si>
  <si>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</si>
  <si>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</si>
  <si>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</si>
  <si>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</si>
  <si>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</si>
  <si>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</si>
  <si>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</si>
  <si>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</si>
  <si>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</si>
  <si>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</si>
  <si>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</si>
  <si>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</si>
  <si>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</si>
  <si>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</si>
  <si>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</si>
  <si>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</si>
  <si>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</si>
  <si>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</si>
  <si>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</si>
  <si>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</si>
  <si>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</si>
  <si>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</si>
  <si>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</si>
  <si>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</si>
  <si>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</si>
  <si>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</si>
  <si>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</si>
  <si>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</si>
  <si>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</si>
  <si>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</si>
  <si>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</si>
  <si>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</si>
  <si>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</si>
  <si>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</si>
  <si>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</si>
  <si>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</si>
  <si>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</si>
  <si>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</si>
  <si>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</si>
  <si>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</si>
  <si>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</si>
  <si>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</si>
  <si>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</si>
  <si>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</si>
  <si>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</si>
  <si>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</si>
  <si>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</si>
  <si>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</si>
  <si>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</si>
  <si>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</si>
  <si>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</si>
  <si>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</si>
  <si>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</si>
  <si>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</si>
  <si>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</si>
  <si>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</si>
  <si>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</si>
  <si>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</si>
  <si>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</si>
  <si>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</si>
  <si>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</si>
  <si>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</si>
  <si>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</si>
  <si>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</si>
  <si>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</si>
  <si>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</si>
  <si>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</si>
  <si>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</si>
  <si>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</si>
  <si>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</si>
  <si>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</si>
  <si>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</si>
  <si>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</si>
  <si>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</si>
  <si>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</si>
  <si>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</si>
  <si>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</si>
  <si>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</si>
  <si>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</si>
  <si>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</si>
  <si>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</si>
  <si>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</si>
  <si>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</si>
  <si>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</si>
  <si>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</si>
  <si>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</si>
  <si>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</si>
  <si>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</si>
  <si>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</si>
  <si>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</si>
  <si>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</si>
  <si>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</si>
  <si>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</si>
  <si>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</si>
  <si>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</si>
  <si>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</si>
  <si>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</si>
  <si>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</si>
  <si>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</si>
  <si>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</si>
  <si>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</si>
  <si>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</si>
  <si>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</si>
  <si>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</si>
  <si>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</si>
  <si>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</si>
  <si>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</si>
  <si>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</si>
  <si>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</si>
  <si>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</si>
  <si>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</si>
  <si>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</si>
  <si>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</si>
  <si>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</si>
  <si>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</si>
  <si>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</si>
  <si>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</si>
  <si>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</si>
  <si>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</si>
  <si>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</si>
  <si>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</si>
  <si>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</si>
  <si>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</si>
  <si>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</si>
  <si>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</si>
  <si>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</si>
  <si>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</si>
  <si>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</si>
  <si>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</si>
  <si>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</si>
  <si>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</si>
  <si>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</si>
  <si>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</si>
  <si>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</si>
  <si>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</si>
  <si>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</si>
  <si>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</si>
  <si>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</si>
  <si>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</si>
  <si>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</si>
  <si>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</si>
  <si>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</si>
  <si>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</si>
  <si>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</si>
  <si>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</si>
  <si>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</si>
  <si>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</si>
  <si>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</si>
  <si>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</si>
  <si>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</si>
  <si>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</si>
  <si>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</si>
  <si>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</si>
  <si>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</si>
  <si>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</si>
  <si>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</si>
  <si>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</si>
  <si>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</si>
  <si>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</si>
  <si>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</si>
  <si>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</si>
  <si>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</si>
  <si>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</si>
  <si>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</si>
  <si>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</si>
  <si>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</si>
  <si>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</si>
  <si>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</si>
  <si>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</si>
  <si>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</si>
  <si>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</si>
  <si>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</si>
  <si>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</si>
  <si>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</si>
  <si>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</si>
  <si>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</si>
  <si>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</si>
  <si>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</si>
  <si>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</si>
  <si>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</si>
  <si>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</si>
  <si>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</si>
  <si>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</si>
  <si>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</si>
  <si>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</si>
  <si>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</si>
  <si>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</si>
  <si>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</si>
  <si>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</si>
  <si>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</si>
  <si>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</si>
  <si>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</si>
  <si>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</si>
  <si>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</si>
  <si>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</si>
  <si>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</si>
  <si>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</si>
  <si>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</si>
  <si>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</si>
  <si>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</si>
  <si>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</si>
  <si>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</si>
  <si>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</si>
  <si>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</si>
  <si>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</si>
  <si>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</si>
  <si>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</si>
  <si>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</si>
  <si>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</si>
  <si>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</si>
  <si>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</si>
  <si>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</si>
  <si>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</si>
  <si>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</si>
  <si>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</si>
  <si>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</si>
  <si>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</si>
  <si>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</si>
  <si>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</si>
  <si>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</si>
  <si>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</si>
  <si>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</si>
  <si>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</si>
  <si>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</si>
  <si>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</si>
  <si>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</si>
  <si>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</si>
  <si>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</si>
  <si>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</si>
  <si>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</si>
  <si>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</si>
  <si>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</si>
  <si>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</si>
  <si>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</si>
  <si>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</si>
  <si>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</si>
  <si>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</si>
  <si>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</si>
  <si>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</si>
  <si>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</si>
  <si>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</si>
  <si>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</si>
  <si>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</si>
  <si>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</si>
  <si>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</si>
  <si>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</si>
  <si>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</si>
  <si>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</si>
  <si>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</si>
  <si>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</si>
  <si>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</si>
  <si>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</si>
  <si>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</si>
  <si>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</si>
  <si>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</si>
  <si>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</si>
  <si>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</si>
  <si>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</si>
  <si>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</si>
  <si>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</si>
  <si>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</si>
  <si>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</si>
  <si>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</si>
  <si>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</si>
  <si>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</si>
  <si>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</si>
  <si>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</si>
  <si>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</si>
  <si>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</si>
  <si>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</si>
  <si>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</si>
  <si>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</si>
  <si>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</si>
  <si>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</si>
  <si>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</si>
  <si>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</si>
  <si>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</si>
  <si>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</si>
  <si>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</si>
  <si>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</si>
  <si>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</si>
  <si>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</si>
  <si>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</si>
  <si>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</si>
  <si>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</si>
  <si>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</si>
  <si>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</si>
  <si>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</si>
  <si>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</si>
  <si>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</si>
  <si>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</si>
  <si>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</si>
  <si>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</si>
  <si>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</si>
  <si>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</si>
  <si>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</si>
  <si>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</si>
  <si>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</si>
  <si>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</si>
  <si>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</si>
  <si>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</si>
  <si>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</si>
  <si>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</si>
  <si>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</si>
  <si>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</si>
  <si>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</si>
  <si>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</si>
  <si>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</si>
  <si>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</si>
  <si>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</si>
  <si>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</si>
  <si>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</si>
  <si>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</si>
  <si>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</si>
  <si>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</si>
  <si>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</si>
  <si>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</si>
  <si>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</si>
  <si>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</si>
  <si>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</si>
  <si>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</si>
  <si>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</si>
  <si>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</si>
  <si>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</si>
  <si>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</si>
  <si>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</si>
  <si>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</si>
  <si>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</si>
  <si>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</si>
  <si>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</si>
  <si>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</si>
  <si>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</si>
  <si>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</si>
  <si>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</si>
  <si>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</si>
  <si>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</si>
  <si>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</si>
  <si>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</si>
  <si>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</si>
  <si>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</si>
  <si>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</si>
  <si>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</si>
  <si>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</si>
  <si>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</si>
  <si>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</si>
  <si>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</si>
  <si>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</si>
  <si>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</si>
  <si>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</si>
  <si>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</si>
  <si>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</si>
  <si>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</si>
  <si>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</si>
  <si>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</si>
  <si>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</si>
  <si>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</si>
  <si>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</si>
  <si>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</si>
  <si>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</si>
  <si>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</si>
  <si>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</si>
  <si>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</si>
  <si>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</si>
  <si>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</si>
  <si>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</si>
  <si>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</si>
  <si>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</si>
  <si>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</si>
  <si>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</si>
  <si>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</si>
  <si>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</si>
  <si>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</si>
  <si>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</si>
  <si>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</si>
  <si>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</si>
  <si>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</si>
  <si>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</si>
  <si>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</si>
  <si>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</si>
  <si>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</si>
  <si>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</si>
  <si>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</si>
  <si>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</si>
  <si>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</si>
  <si>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</si>
  <si>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</si>
  <si>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</si>
  <si>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</si>
  <si>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</si>
  <si>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</si>
  <si>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</si>
  <si>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</si>
  <si>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</si>
  <si>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</si>
  <si>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</si>
  <si>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</si>
  <si>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</si>
  <si>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</si>
  <si>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</si>
  <si>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</si>
  <si>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</si>
  <si>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</si>
  <si>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</si>
  <si>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</si>
  <si>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</si>
  <si>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</si>
  <si>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</si>
  <si>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</si>
  <si>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</si>
  <si>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</si>
  <si>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</si>
  <si>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</si>
  <si>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</si>
  <si>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</si>
  <si>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</si>
  <si>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</si>
  <si>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</si>
  <si>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</si>
  <si>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</si>
  <si>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</si>
  <si>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</si>
  <si>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</si>
  <si>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</si>
  <si>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</si>
  <si>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</si>
  <si>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</si>
  <si>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</si>
  <si>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</si>
  <si>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</si>
  <si>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</si>
  <si>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</si>
  <si>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</si>
  <si>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</si>
  <si>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</si>
  <si>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</si>
  <si>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</si>
  <si>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</si>
  <si>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</si>
  <si>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</si>
  <si>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</si>
  <si>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</si>
  <si>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</si>
  <si>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</si>
  <si>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</si>
  <si>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</si>
  <si>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</si>
  <si>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</si>
  <si>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</si>
  <si>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</si>
  <si>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</si>
  <si>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</si>
  <si>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</si>
  <si>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</si>
  <si>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</si>
  <si>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</si>
  <si>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</si>
  <si>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</si>
  <si>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</si>
  <si>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</si>
  <si>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</si>
  <si>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</si>
  <si>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</si>
  <si>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</si>
  <si>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</si>
  <si>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</si>
  <si>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</si>
  <si>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</si>
  <si>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</si>
  <si>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</si>
  <si>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</si>
  <si>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</si>
  <si>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</si>
  <si>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</si>
  <si>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</si>
  <si>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</si>
  <si>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</si>
  <si>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</si>
  <si>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</si>
  <si>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</si>
  <si>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</si>
  <si>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</si>
  <si>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</si>
  <si>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</si>
  <si>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</si>
  <si>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</si>
  <si>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</si>
  <si>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</si>
  <si>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</si>
  <si>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</si>
  <si>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</si>
  <si>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</si>
  <si>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</si>
  <si>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</si>
  <si>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</si>
  <si>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</si>
  <si>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</si>
  <si>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</si>
  <si>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</si>
  <si>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</si>
  <si>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</si>
  <si>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</si>
  <si>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</si>
  <si>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</si>
  <si>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</si>
  <si>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</si>
  <si>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</si>
  <si>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</si>
  <si>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</si>
  <si>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</si>
  <si>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</si>
  <si>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</si>
  <si>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</si>
  <si>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</si>
  <si>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</si>
  <si>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</si>
  <si>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</si>
  <si>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</si>
  <si>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</si>
  <si>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</si>
  <si>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</si>
  <si>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</si>
  <si>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</si>
  <si>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</si>
  <si>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</si>
  <si>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</si>
  <si>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</si>
  <si>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</si>
  <si>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</si>
  <si>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</si>
  <si>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</si>
  <si>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</si>
  <si>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</si>
  <si>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</si>
  <si>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</si>
  <si>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</si>
  <si>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</si>
  <si>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</si>
  <si>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</si>
  <si>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</si>
  <si>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</si>
  <si>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</si>
  <si>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</si>
  <si>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</si>
  <si>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</si>
  <si>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</si>
  <si>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</si>
  <si>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</si>
  <si>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</si>
  <si>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</si>
  <si>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</si>
  <si>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</si>
  <si>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</si>
  <si>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</si>
  <si>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</si>
  <si>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</si>
  <si>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</si>
  <si>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</si>
  <si>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</si>
  <si>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</si>
  <si>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</si>
  <si>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</si>
  <si>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</si>
  <si>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</si>
  <si>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</si>
  <si>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</si>
  <si>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</si>
  <si>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</si>
  <si>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</si>
  <si>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</si>
  <si>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</si>
  <si>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</si>
  <si>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</si>
  <si>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</si>
  <si>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</si>
  <si>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</si>
  <si>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</si>
  <si>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</si>
  <si>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</si>
  <si>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</si>
  <si>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</si>
  <si>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</si>
  <si>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</si>
  <si>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</si>
  <si>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</si>
  <si>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</si>
  <si>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</si>
  <si>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</si>
  <si>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</si>
  <si>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</si>
  <si>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</si>
  <si>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</si>
  <si>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</si>
  <si>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</si>
  <si>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</si>
  <si>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</si>
  <si>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</si>
  <si>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</si>
  <si>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</si>
  <si>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</si>
  <si>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</si>
  <si>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</si>
  <si>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</si>
  <si>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</si>
  <si>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</si>
  <si>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</si>
  <si>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</si>
  <si>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</si>
  <si>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</si>
  <si>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</si>
  <si>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</si>
  <si>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</si>
  <si>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</si>
  <si>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</si>
  <si>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</si>
  <si>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</si>
  <si>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</si>
  <si>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</si>
  <si>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</si>
  <si>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</si>
  <si>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</si>
  <si>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</si>
  <si>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</si>
  <si>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</si>
  <si>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</si>
  <si>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</si>
  <si>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</si>
  <si>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</si>
  <si>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</si>
  <si>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</si>
  <si>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</si>
  <si>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</si>
  <si>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</si>
  <si>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</si>
  <si>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</si>
  <si>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</si>
  <si>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</si>
  <si>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</si>
  <si>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</si>
  <si>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</si>
  <si>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</si>
  <si>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</si>
  <si>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</si>
  <si>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</si>
  <si>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</si>
  <si>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</si>
  <si>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</si>
  <si>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</si>
  <si>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</si>
  <si>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</si>
  <si>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</si>
  <si>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</si>
  <si>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</si>
  <si>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</si>
  <si>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</si>
  <si>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</si>
  <si>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</si>
  <si>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</si>
  <si>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</si>
  <si>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</si>
  <si>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</si>
  <si>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</si>
  <si>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</si>
  <si>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</si>
  <si>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</si>
  <si>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</si>
  <si>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</si>
  <si>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</si>
  <si>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</si>
  <si>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</si>
  <si>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</si>
  <si>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</si>
  <si>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</si>
  <si>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</si>
  <si>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</si>
  <si>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</si>
  <si>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</si>
  <si>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</si>
  <si>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</si>
  <si>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</si>
  <si>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</si>
  <si>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</si>
  <si>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</si>
  <si>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</si>
  <si>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</si>
  <si>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</si>
  <si>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</si>
  <si>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</si>
  <si>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</si>
  <si>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</si>
  <si>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</si>
  <si>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</si>
  <si>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</si>
  <si>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</si>
  <si>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</si>
  <si>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</si>
  <si>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</si>
  <si>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</si>
  <si>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</si>
  <si>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</si>
  <si>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</si>
  <si>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</si>
  <si>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</si>
  <si>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</si>
  <si>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</si>
  <si>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</si>
  <si>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</si>
  <si>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</si>
  <si>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</si>
  <si>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</si>
  <si>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</si>
  <si>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</si>
  <si>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</si>
  <si>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</si>
  <si>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</si>
  <si>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</si>
  <si>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</si>
  <si>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</si>
  <si>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</si>
  <si>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</si>
  <si>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</si>
  <si>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</si>
  <si>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</si>
  <si>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</si>
  <si>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</si>
  <si>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</si>
  <si>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</si>
  <si>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</si>
  <si>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</si>
  <si>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</si>
  <si>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</si>
  <si>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</si>
  <si>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</si>
  <si>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</si>
  <si>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</si>
  <si>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</si>
  <si>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</si>
  <si>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</si>
  <si>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</si>
  <si>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</si>
  <si>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</si>
  <si>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</si>
  <si>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</si>
  <si>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</si>
  <si>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</si>
  <si>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</si>
  <si>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</si>
  <si>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</si>
  <si>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</si>
  <si>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</si>
  <si>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</si>
  <si>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</si>
  <si>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</si>
  <si>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</si>
  <si>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</si>
  <si>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</si>
  <si>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</si>
  <si>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</si>
  <si>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</si>
  <si>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</si>
  <si>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</si>
  <si>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</si>
  <si>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</si>
  <si>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</si>
  <si>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</si>
  <si>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</si>
  <si>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</si>
  <si>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</si>
  <si>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</si>
  <si>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</si>
  <si>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</si>
  <si>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</si>
  <si>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</si>
  <si>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</si>
  <si>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</si>
  <si>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</si>
  <si>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</si>
  <si>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</si>
  <si>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</si>
  <si>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</si>
  <si>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</si>
  <si>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</si>
  <si>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</si>
  <si>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</si>
  <si>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</si>
  <si>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</si>
  <si>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</si>
  <si>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</si>
  <si>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</si>
  <si>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</si>
  <si>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</si>
  <si>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</si>
  <si>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</si>
  <si>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</si>
  <si>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</si>
  <si>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</si>
  <si>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</si>
  <si>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</si>
  <si>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</si>
  <si>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</si>
  <si>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</si>
  <si>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</si>
  <si>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</si>
  <si>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</si>
  <si>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</si>
  <si>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</si>
  <si>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</si>
  <si>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</si>
  <si>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</si>
  <si>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</si>
  <si>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</si>
  <si>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</si>
  <si>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</si>
  <si>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</si>
  <si>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</si>
  <si>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</si>
  <si>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</si>
  <si>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</si>
  <si>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</si>
  <si>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</si>
  <si>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</si>
  <si>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</si>
  <si>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</si>
  <si>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</si>
  <si>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</si>
  <si>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</si>
  <si>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</si>
  <si>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</si>
  <si>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</si>
  <si>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</si>
  <si>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</si>
  <si>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</si>
  <si>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</si>
  <si>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</si>
  <si>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</si>
  <si>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</si>
  <si>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</si>
  <si>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</si>
  <si>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</si>
  <si>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</si>
  <si>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</si>
  <si>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</si>
  <si>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</si>
  <si>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</si>
  <si>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</si>
  <si>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</si>
  <si>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</si>
  <si>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</si>
  <si>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</si>
  <si>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</si>
  <si>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</si>
  <si>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</si>
  <si>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</si>
  <si>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</si>
  <si>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</si>
  <si>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</si>
  <si>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</si>
  <si>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</si>
  <si>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</si>
  <si>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</si>
  <si>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</si>
  <si>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</si>
  <si>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</si>
  <si>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</si>
  <si>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</si>
  <si>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</si>
  <si>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</si>
  <si>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</si>
  <si>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</si>
  <si>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</si>
  <si>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</si>
  <si>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</si>
  <si>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</si>
  <si>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</si>
  <si>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</si>
  <si>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</si>
  <si>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</si>
  <si>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</si>
  <si>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</si>
  <si>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</si>
  <si>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</si>
  <si>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</si>
  <si>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</si>
  <si>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</si>
  <si>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</si>
  <si>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</si>
  <si>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</si>
  <si>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</si>
  <si>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</si>
  <si>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</si>
  <si>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</si>
  <si>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</si>
  <si>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</si>
  <si>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</si>
  <si>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</si>
  <si>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</si>
  <si>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</si>
  <si>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</si>
  <si>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</si>
  <si>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</si>
  <si>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</si>
  <si>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</si>
  <si>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</si>
  <si>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</si>
  <si>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</si>
  <si>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</si>
  <si>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</si>
  <si>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</si>
  <si>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</si>
  <si>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</si>
  <si>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</si>
  <si>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</si>
  <si>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</si>
  <si>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</si>
  <si>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</si>
  <si>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</si>
  <si>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</si>
  <si>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</si>
  <si>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</si>
  <si>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</si>
  <si>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</si>
  <si>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</si>
  <si>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</si>
  <si>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</si>
  <si>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</si>
  <si>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</si>
  <si>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</si>
  <si>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</si>
  <si>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</si>
  <si>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</si>
  <si>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</si>
  <si>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</si>
  <si>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</si>
  <si>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</si>
  <si>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</si>
  <si>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</si>
  <si>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</si>
  <si>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</si>
  <si>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</si>
  <si>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</si>
  <si>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</si>
  <si>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</si>
  <si>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</si>
  <si>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</si>
  <si>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</si>
  <si>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</si>
  <si>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</si>
  <si>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</si>
  <si>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</si>
  <si>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</si>
  <si>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</si>
  <si>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</si>
  <si>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</si>
  <si>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</si>
  <si>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</si>
  <si>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</si>
  <si>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</si>
  <si>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</si>
  <si>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</si>
  <si>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</si>
  <si>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</si>
  <si>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</si>
  <si>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</si>
  <si>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</si>
  <si>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</si>
  <si>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</si>
  <si>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</si>
  <si>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</si>
  <si>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</si>
  <si>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</si>
  <si>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</si>
  <si>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</si>
  <si>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</si>
  <si>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</si>
  <si>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</si>
  <si>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</si>
  <si>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</si>
  <si>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</si>
  <si>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</si>
  <si>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</si>
  <si>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</si>
  <si>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</si>
  <si>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</si>
  <si>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</si>
  <si>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</si>
  <si>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</si>
  <si>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</si>
  <si>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</si>
  <si>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</si>
  <si>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</si>
  <si>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</si>
  <si>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</si>
  <si>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</si>
  <si>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</si>
  <si>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</si>
  <si>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</si>
  <si>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</si>
  <si>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</si>
  <si>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</si>
  <si>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</si>
  <si>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</si>
  <si>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</si>
  <si>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</si>
  <si>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</si>
  <si>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</si>
  <si>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</si>
  <si>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</si>
  <si>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</si>
  <si>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</si>
  <si>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</si>
  <si>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</si>
  <si>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</si>
  <si>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</si>
  <si>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</si>
  <si>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</si>
  <si>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</si>
  <si>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</si>
  <si>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</si>
  <si>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</si>
  <si>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</si>
  <si>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</si>
  <si>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</si>
  <si>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</si>
  <si>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</si>
  <si>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</si>
  <si>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</si>
  <si>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</si>
  <si>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</si>
  <si>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</si>
  <si>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</si>
  <si>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</si>
  <si>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</si>
  <si>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</si>
  <si>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</si>
  <si>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</si>
  <si>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</si>
  <si>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</si>
  <si>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</si>
  <si>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</si>
  <si>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</si>
  <si>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</si>
  <si>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</si>
  <si>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</si>
  <si>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</si>
  <si>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</si>
  <si>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</si>
  <si>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</si>
  <si>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</si>
  <si>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</si>
  <si>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</si>
  <si>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</si>
  <si>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</si>
  <si>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</si>
  <si>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</si>
  <si>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</si>
  <si>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</si>
  <si>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</si>
  <si>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</si>
  <si>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</si>
  <si>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</si>
  <si>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</si>
  <si>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</si>
  <si>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</si>
  <si>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</si>
  <si>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</si>
  <si>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</si>
  <si>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</si>
  <si>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</si>
  <si>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</si>
  <si>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</si>
  <si>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</si>
  <si>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</si>
  <si>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</si>
  <si>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</si>
  <si>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</si>
  <si>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</si>
  <si>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</si>
  <si>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</si>
  <si>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</si>
  <si>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</si>
  <si>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</si>
  <si>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</si>
  <si>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</si>
  <si>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</si>
  <si>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</si>
  <si>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</si>
  <si>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</si>
  <si>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</si>
  <si>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</si>
  <si>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</si>
  <si>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</si>
  <si>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</si>
  <si>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</si>
  <si>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</si>
  <si>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</si>
  <si>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</si>
  <si>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</si>
  <si>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</si>
  <si>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</si>
  <si>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</si>
  <si>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</si>
  <si>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</si>
  <si>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</si>
  <si>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</si>
  <si>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</si>
  <si>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</si>
  <si>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</si>
  <si>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</si>
  <si>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</si>
  <si>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</si>
  <si>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</si>
  <si>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</si>
  <si>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</si>
  <si>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</si>
  <si>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</si>
  <si>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</si>
  <si>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</si>
  <si>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</si>
  <si>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</si>
  <si>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</si>
  <si>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</si>
  <si>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</si>
  <si>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</si>
  <si>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</si>
  <si>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</si>
  <si>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</si>
  <si>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</si>
  <si>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</si>
  <si>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</si>
  <si>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</si>
  <si>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</si>
  <si>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</si>
  <si>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</si>
  <si>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</si>
  <si>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</si>
  <si>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</si>
  <si>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</si>
  <si>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</si>
  <si>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</si>
  <si>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</si>
  <si>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</si>
  <si>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</si>
  <si>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</si>
  <si>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</si>
  <si>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</si>
  <si>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</si>
  <si>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</si>
  <si>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</si>
  <si>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</si>
  <si>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</si>
  <si>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</si>
  <si>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</si>
  <si>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</si>
  <si>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</si>
  <si>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</si>
  <si>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</si>
  <si>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</si>
  <si>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</si>
  <si>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</si>
  <si>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</si>
  <si>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</si>
  <si>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</si>
  <si>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</si>
  <si>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</si>
  <si>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</si>
  <si>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</si>
  <si>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</si>
  <si>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</si>
  <si>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</si>
  <si>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</si>
  <si>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</si>
  <si>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</si>
  <si>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</si>
  <si>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</si>
  <si>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</si>
  <si>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</si>
  <si>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</si>
  <si>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</si>
  <si>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</si>
  <si>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</si>
  <si>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</si>
  <si>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</si>
  <si>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</si>
  <si>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</si>
  <si>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</si>
  <si>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</si>
  <si>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</si>
  <si>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</si>
  <si>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</si>
  <si>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</si>
  <si>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</si>
  <si>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</si>
  <si>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</si>
  <si>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</si>
  <si>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</si>
  <si>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</si>
  <si>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</si>
  <si>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</si>
  <si>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</si>
  <si>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</si>
  <si>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</si>
  <si>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</si>
  <si>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</si>
  <si>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</si>
  <si>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</si>
  <si>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</si>
  <si>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</si>
  <si>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</si>
  <si>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</si>
  <si>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</si>
  <si>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</si>
  <si>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</si>
  <si>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</si>
  <si>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</si>
  <si>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</si>
  <si>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</si>
  <si>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</si>
  <si>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</si>
  <si>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</si>
  <si>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</si>
  <si>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</si>
  <si>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</si>
  <si>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</si>
  <si>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</si>
  <si>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</si>
  <si>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</si>
  <si>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</si>
  <si>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</si>
  <si>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</si>
  <si>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</si>
  <si>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</si>
  <si>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</si>
  <si>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</si>
  <si>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</si>
  <si>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</si>
  <si>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</si>
  <si>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</si>
  <si>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</si>
  <si>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</si>
  <si>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</si>
  <si>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</si>
  <si>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</si>
  <si>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</si>
  <si>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</si>
  <si>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</si>
  <si>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</si>
  <si>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</si>
  <si>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</si>
  <si>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</si>
  <si>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</si>
  <si>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</si>
  <si>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</si>
  <si>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</si>
  <si>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</si>
  <si>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</si>
  <si>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</si>
  <si>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</si>
  <si>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</si>
  <si>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</si>
  <si>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</si>
  <si>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</si>
  <si>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</si>
  <si>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</si>
  <si>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</si>
  <si>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</si>
  <si>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</si>
  <si>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</si>
  <si>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</si>
  <si>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</si>
  <si>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</si>
  <si>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</si>
  <si>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</si>
  <si>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</si>
  <si>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</si>
  <si>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</si>
  <si>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</si>
  <si>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</si>
  <si>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</si>
  <si>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</si>
  <si>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</si>
  <si>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</si>
  <si>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</si>
  <si>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</si>
  <si>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</si>
  <si>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</si>
  <si>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</si>
  <si>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</si>
  <si>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</si>
  <si>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</si>
  <si>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</si>
  <si>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</si>
  <si>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</si>
  <si>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</si>
  <si>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</si>
  <si>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</si>
  <si>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</si>
  <si>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</si>
  <si>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</si>
  <si>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</si>
  <si>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</si>
  <si>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</si>
  <si>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</si>
  <si>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</si>
  <si>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</si>
  <si>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</si>
  <si>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</si>
  <si>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</si>
  <si>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</si>
  <si>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</si>
  <si>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</si>
  <si>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</si>
  <si>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</si>
  <si>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</si>
  <si>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</si>
  <si>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</si>
  <si>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</si>
  <si>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</si>
  <si>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</si>
  <si>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</si>
  <si>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</si>
  <si>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</si>
  <si>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</si>
  <si>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</si>
  <si>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</si>
  <si>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</si>
  <si>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</si>
  <si>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</si>
  <si>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</si>
  <si>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</si>
  <si>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</si>
  <si>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</si>
  <si>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</si>
  <si>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</si>
  <si>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</si>
  <si>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</si>
  <si>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</si>
  <si>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</si>
  <si>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</si>
  <si>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</si>
  <si>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</si>
  <si>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</si>
  <si>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</si>
  <si>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</si>
  <si>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</si>
  <si>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</si>
  <si>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</si>
  <si>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</si>
  <si>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</si>
  <si>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</si>
  <si>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</si>
  <si>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</si>
  <si>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</si>
  <si>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</si>
  <si>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</si>
  <si>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</si>
  <si>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</si>
  <si>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</si>
  <si>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</si>
  <si>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</si>
  <si>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</si>
  <si>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</si>
  <si>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</si>
  <si>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</si>
  <si>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</si>
  <si>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</si>
  <si>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</si>
  <si>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</si>
  <si>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</si>
  <si>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</si>
  <si>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</si>
  <si>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</si>
  <si>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</si>
  <si>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</si>
  <si>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</si>
  <si>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</si>
  <si>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</si>
  <si>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</si>
  <si>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</si>
  <si>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</si>
  <si>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</si>
  <si>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</si>
  <si>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</si>
  <si>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</si>
  <si>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</si>
  <si>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</si>
  <si>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</si>
  <si>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</si>
  <si>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</si>
  <si>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</si>
  <si>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</si>
  <si>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</si>
  <si>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</si>
  <si>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</si>
  <si>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</si>
  <si>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</si>
  <si>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</si>
  <si>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</si>
  <si>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</si>
  <si>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</si>
  <si>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</si>
  <si>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</si>
  <si>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</si>
  <si>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</si>
  <si>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</si>
  <si>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</si>
  <si>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</si>
  <si>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</si>
  <si>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</si>
  <si>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</si>
  <si>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</si>
  <si>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</si>
  <si>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</si>
  <si>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</si>
  <si>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</si>
  <si>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</si>
  <si>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</si>
  <si>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</si>
  <si>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</si>
  <si>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</si>
  <si>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</si>
  <si>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</si>
  <si>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</si>
  <si>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</si>
  <si>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</si>
  <si>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</si>
  <si>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</si>
  <si>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</si>
  <si>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</si>
  <si>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</si>
  <si>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</si>
  <si>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</si>
  <si>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</si>
  <si>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</si>
  <si>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</si>
  <si>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</si>
  <si>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</si>
  <si>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</si>
  <si>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</si>
  <si>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</si>
  <si>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</si>
  <si>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</si>
  <si>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</si>
  <si>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</si>
  <si>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</si>
  <si>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</si>
  <si>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</si>
  <si>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</si>
  <si>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</si>
  <si>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</si>
  <si>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</si>
  <si>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</si>
  <si>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</si>
  <si>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</si>
  <si>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</si>
  <si>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</si>
  <si>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</si>
  <si>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</si>
  <si>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</si>
  <si>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</si>
  <si>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</si>
  <si>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</si>
  <si>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</si>
  <si>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</si>
  <si>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</si>
  <si>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</si>
  <si>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</si>
  <si>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</si>
  <si>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</si>
  <si>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</si>
  <si>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</si>
  <si>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</si>
  <si>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</si>
  <si>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</si>
  <si>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</si>
  <si>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</si>
  <si>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</si>
  <si>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</si>
  <si>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</si>
  <si>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</si>
  <si>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</si>
  <si>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</si>
  <si>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</si>
  <si>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</si>
  <si>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</si>
  <si>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</si>
  <si>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</si>
  <si>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</si>
  <si>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</si>
  <si>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</si>
  <si>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</si>
  <si>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</si>
  <si>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</si>
  <si>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</si>
  <si>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</si>
  <si>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</si>
  <si>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</si>
  <si>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</si>
  <si>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</si>
  <si>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</si>
  <si>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</si>
  <si>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</si>
  <si>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</si>
  <si>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</si>
  <si>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</si>
  <si>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</si>
  <si>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</si>
  <si>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</si>
  <si>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</si>
  <si>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</si>
  <si>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</si>
  <si>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</si>
  <si>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</si>
  <si>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</si>
  <si>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</si>
  <si>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</si>
  <si>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</si>
  <si>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</si>
  <si>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</si>
  <si>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</si>
  <si>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</si>
  <si>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</si>
  <si>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</si>
  <si>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</si>
  <si>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</si>
  <si>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</si>
  <si>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</si>
  <si>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</si>
  <si>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</si>
  <si>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</si>
  <si>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</si>
  <si>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</si>
  <si>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</si>
  <si>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</si>
  <si>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</si>
  <si>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</si>
  <si>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</si>
  <si>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</si>
  <si>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</si>
  <si>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</si>
  <si>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</si>
  <si>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</si>
  <si>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</si>
  <si>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</si>
  <si>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</si>
  <si>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</si>
  <si>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</si>
  <si>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</si>
  <si>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</si>
  <si>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</si>
  <si>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</si>
  <si>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</si>
  <si>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</si>
  <si>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</si>
  <si>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</si>
  <si>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</si>
  <si>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</si>
  <si>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</si>
  <si>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</si>
  <si>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</si>
  <si>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</si>
  <si>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</si>
  <si>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</si>
  <si>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</si>
  <si>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</si>
  <si>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</si>
  <si>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</si>
  <si>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</si>
  <si>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</si>
  <si>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</si>
  <si>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</si>
  <si>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</si>
  <si>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</si>
  <si>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</si>
  <si>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</si>
  <si>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</si>
  <si>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</si>
  <si>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</si>
  <si>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</si>
  <si>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</si>
  <si>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</si>
  <si>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</si>
  <si>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</si>
  <si>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</si>
  <si>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</si>
  <si>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</si>
  <si>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</si>
  <si>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</si>
  <si>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</si>
  <si>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</si>
  <si>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</si>
  <si>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</si>
  <si>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</si>
  <si>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</si>
  <si>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</si>
  <si>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</si>
  <si>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</si>
  <si>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</si>
  <si>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</si>
  <si>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</si>
  <si>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</si>
  <si>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</si>
  <si>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</si>
  <si>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</si>
  <si>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</si>
  <si>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</si>
  <si>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</si>
  <si>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</si>
  <si>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</si>
  <si>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</si>
  <si>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</si>
  <si>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</si>
  <si>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</si>
  <si>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</si>
  <si>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</si>
  <si>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</si>
  <si>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</si>
  <si>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</si>
  <si>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</si>
  <si>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</si>
  <si>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</si>
  <si>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</si>
  <si>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</si>
  <si>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</si>
  <si>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</si>
  <si>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</si>
  <si>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</si>
  <si>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</si>
  <si>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</si>
  <si>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</si>
  <si>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</si>
  <si>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</si>
  <si>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</si>
  <si>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</si>
  <si>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</si>
  <si>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</si>
  <si>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</si>
  <si>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</si>
  <si>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</si>
  <si>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</si>
  <si>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</si>
  <si>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</si>
  <si>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</si>
  <si>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</si>
  <si>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</si>
  <si>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</si>
  <si>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</si>
  <si>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</si>
  <si>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</si>
  <si>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</si>
  <si>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</si>
  <si>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</si>
  <si>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</si>
  <si>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</si>
  <si>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</si>
  <si>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</si>
  <si>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</si>
  <si>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</si>
  <si>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</si>
  <si>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</si>
  <si>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</si>
  <si>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</si>
  <si>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</si>
  <si>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</si>
  <si>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</si>
  <si>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</si>
  <si>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</si>
  <si>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</si>
  <si>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</si>
  <si>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</si>
  <si>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</si>
  <si>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</si>
  <si>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</si>
  <si>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</si>
  <si>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</si>
  <si>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</si>
  <si>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</si>
  <si>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</si>
  <si>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</si>
  <si>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</si>
  <si>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</si>
  <si>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</si>
  <si>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</si>
  <si>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</si>
  <si>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</si>
  <si>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</si>
  <si>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</si>
  <si>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</si>
  <si>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</si>
  <si>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</si>
  <si>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</si>
  <si>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</si>
  <si>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</si>
  <si>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</si>
  <si>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</si>
  <si>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</si>
  <si>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</si>
  <si>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</si>
  <si>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</si>
  <si>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</si>
  <si>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</si>
  <si>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</si>
  <si>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</si>
  <si>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</si>
  <si>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</si>
  <si>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</si>
  <si>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</si>
  <si>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</si>
  <si>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</si>
  <si>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</si>
  <si>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</si>
  <si>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</si>
  <si>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</si>
  <si>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</si>
  <si>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</si>
  <si>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</si>
  <si>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</si>
  <si>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</si>
  <si>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</si>
  <si>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</si>
  <si>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</si>
  <si>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</si>
  <si>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</si>
  <si>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</si>
  <si>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</si>
  <si>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</si>
  <si>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</si>
  <si>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</si>
  <si>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</si>
  <si>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</si>
  <si>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</si>
  <si>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</si>
  <si>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</si>
  <si>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</si>
  <si>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</si>
  <si>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</si>
  <si>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</si>
  <si>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</si>
  <si>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</si>
  <si>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</si>
  <si>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</si>
  <si>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</si>
  <si>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</si>
  <si>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</si>
  <si>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</si>
  <si>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</si>
  <si>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</si>
  <si>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</si>
  <si>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</si>
  <si>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</si>
  <si>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</si>
  <si>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</si>
  <si>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</si>
  <si>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</si>
  <si>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</si>
  <si>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</si>
  <si>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</si>
  <si>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</si>
  <si>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</si>
  <si>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</si>
  <si>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</si>
  <si>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</si>
  <si>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</si>
  <si>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</si>
  <si>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</si>
  <si>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</si>
  <si>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</si>
  <si>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</si>
  <si>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</si>
  <si>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</si>
  <si>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</si>
  <si>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</si>
  <si>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</si>
  <si>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</si>
  <si>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</si>
  <si>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</si>
  <si>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</si>
  <si>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</si>
  <si>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</si>
  <si>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</si>
  <si>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</si>
  <si>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</si>
  <si>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</si>
  <si>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</si>
  <si>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</si>
  <si>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</si>
  <si>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</si>
  <si>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</si>
  <si>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</si>
  <si>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</si>
  <si>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</si>
  <si>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</si>
  <si>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</si>
  <si>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</si>
  <si>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</si>
  <si>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</si>
  <si>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</si>
  <si>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</si>
  <si>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</si>
  <si>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</si>
  <si>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</si>
  <si>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</si>
  <si>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</si>
  <si>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</si>
  <si>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</si>
  <si>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</si>
  <si>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</si>
  <si>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</si>
  <si>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</si>
  <si>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</si>
  <si>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</si>
  <si>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</si>
  <si>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</si>
  <si>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</si>
  <si>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</si>
  <si>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</si>
  <si>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</si>
  <si>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</si>
  <si>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</si>
  <si>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</si>
  <si>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</si>
  <si>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</si>
  <si>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</si>
  <si>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</si>
  <si>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</si>
  <si>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</si>
  <si>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</si>
  <si>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</si>
  <si>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</si>
  <si>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</si>
  <si>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</si>
  <si>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</si>
  <si>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</si>
  <si>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</si>
  <si>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</si>
  <si>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</si>
  <si>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</si>
  <si>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</si>
  <si>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</si>
  <si>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</si>
  <si>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</si>
  <si>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</si>
  <si>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</si>
  <si>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</si>
  <si>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</si>
  <si>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</si>
  <si>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</si>
  <si>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</si>
  <si>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</si>
  <si>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</si>
  <si>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</si>
  <si>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</si>
  <si>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</si>
  <si>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</si>
  <si>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</si>
  <si>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</si>
  <si>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</si>
  <si>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</si>
  <si>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</si>
  <si>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</si>
  <si>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</si>
  <si>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</si>
  <si>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</si>
  <si>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</si>
  <si>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</si>
  <si>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</si>
  <si>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</si>
  <si>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</si>
  <si>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</si>
  <si>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</si>
  <si>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</si>
  <si>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</si>
  <si>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</si>
  <si>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</si>
  <si>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</si>
  <si>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</si>
  <si>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</si>
  <si>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</si>
  <si>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</si>
  <si>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</si>
  <si>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</si>
  <si>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</si>
  <si>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</si>
  <si>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</si>
  <si>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</si>
  <si>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</si>
  <si>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</si>
  <si>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</si>
  <si>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</si>
  <si>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</si>
  <si>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</si>
  <si>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</si>
  <si>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</si>
  <si>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</si>
  <si>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</si>
  <si>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</si>
  <si>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</si>
  <si>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</si>
  <si>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</si>
  <si>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</si>
  <si>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</si>
  <si>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</si>
  <si>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</si>
  <si>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</si>
  <si>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</si>
  <si>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</si>
  <si>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</si>
  <si>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</si>
  <si>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</si>
  <si>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</si>
  <si>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</si>
  <si>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</si>
  <si>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</si>
  <si>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</si>
  <si>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</si>
  <si>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</si>
  <si>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</si>
  <si>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</si>
  <si>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</si>
  <si>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</si>
  <si>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</si>
  <si>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</si>
  <si>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</si>
  <si>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</si>
  <si>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</si>
  <si>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</si>
  <si>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</si>
  <si>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</si>
  <si>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</si>
  <si>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</si>
  <si>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</si>
  <si>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</si>
  <si>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</si>
  <si>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</si>
  <si>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</si>
  <si>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</si>
  <si>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</si>
  <si>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</si>
  <si>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</si>
  <si>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</si>
  <si>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</si>
  <si>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</si>
  <si>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</si>
  <si>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</si>
  <si>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</si>
  <si>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</si>
  <si>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</si>
  <si>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</si>
  <si>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</si>
  <si>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</si>
  <si>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</si>
  <si>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</si>
  <si>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</si>
  <si>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</si>
  <si>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</si>
  <si>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</si>
  <si>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</si>
  <si>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</si>
  <si>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</si>
  <si>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</si>
  <si>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</si>
  <si>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</si>
  <si>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</si>
  <si>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</si>
  <si>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</si>
  <si>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</si>
  <si>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</si>
  <si>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</si>
  <si>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</si>
  <si>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</si>
  <si>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</si>
  <si>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</si>
  <si>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</si>
  <si>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</si>
  <si>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</si>
  <si>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</si>
  <si>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</si>
  <si>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</si>
  <si>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</si>
  <si>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</si>
  <si>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</si>
  <si>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</si>
  <si>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</si>
  <si>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</si>
  <si>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</si>
  <si>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</si>
  <si>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</si>
  <si>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</si>
  <si>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</si>
  <si>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</si>
  <si>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</si>
  <si>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</si>
  <si>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</si>
  <si>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</si>
  <si>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</si>
  <si>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</si>
  <si>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</si>
  <si>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</si>
  <si>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</si>
  <si>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</si>
  <si>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</si>
  <si>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</si>
  <si>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</si>
  <si>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</si>
  <si>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</si>
  <si>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</si>
  <si>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</si>
  <si>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</si>
  <si>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</si>
  <si>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</si>
  <si>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</si>
  <si>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</si>
  <si>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</si>
  <si>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</si>
  <si>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</si>
  <si>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</si>
  <si>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</si>
  <si>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</si>
  <si>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</si>
  <si>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</si>
  <si>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</si>
  <si>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</si>
  <si>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</si>
  <si>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</si>
  <si>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</si>
  <si>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</si>
  <si>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</si>
  <si>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</si>
  <si>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</si>
  <si>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</si>
  <si>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</si>
  <si>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</si>
  <si>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</si>
  <si>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</si>
  <si>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</si>
  <si>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</si>
  <si>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</si>
  <si>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</si>
  <si>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</si>
  <si>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</si>
  <si>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</si>
  <si>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</si>
  <si>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</si>
  <si>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</si>
  <si>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</si>
  <si>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</si>
  <si>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</si>
  <si>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</si>
  <si>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</si>
  <si>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</si>
  <si>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</si>
  <si>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</si>
  <si>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</si>
  <si>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</si>
  <si>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</si>
  <si>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</si>
  <si>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</si>
  <si>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</si>
  <si>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</si>
  <si>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</si>
  <si>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</si>
  <si>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</si>
  <si>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</si>
  <si>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</si>
  <si>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</si>
  <si>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</si>
  <si>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</si>
  <si>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</si>
  <si>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</si>
  <si>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</si>
  <si>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</si>
  <si>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</si>
  <si>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</si>
  <si>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</si>
  <si>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</si>
  <si>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</si>
  <si>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</si>
  <si>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</si>
  <si>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</si>
  <si>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</si>
  <si>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</si>
  <si>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</si>
  <si>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</si>
  <si>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</si>
  <si>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</si>
  <si>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</si>
  <si>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</si>
  <si>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</si>
  <si>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</si>
  <si>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</si>
  <si>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</si>
  <si>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</si>
  <si>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</si>
  <si>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</si>
  <si>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</si>
  <si>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</si>
  <si>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</si>
  <si>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</si>
  <si>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</si>
  <si>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</si>
  <si>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</si>
  <si>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</si>
  <si>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</si>
  <si>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</si>
  <si>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</si>
  <si>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</si>
  <si>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</si>
  <si>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</si>
  <si>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</si>
  <si>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</si>
  <si>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</si>
  <si>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</si>
  <si>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</si>
  <si>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</si>
  <si>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</si>
  <si>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</si>
  <si>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</si>
  <si>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</si>
  <si>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</si>
  <si>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</si>
  <si>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</si>
  <si>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</si>
  <si>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</si>
  <si>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</si>
  <si>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</si>
  <si>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</si>
  <si>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</si>
  <si>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</si>
  <si>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</si>
  <si>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</si>
  <si>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</si>
  <si>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</si>
  <si>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</si>
  <si>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</si>
  <si>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</si>
  <si>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</si>
  <si>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</si>
  <si>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</si>
  <si>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</si>
  <si>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</si>
  <si>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</si>
  <si>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</si>
  <si>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</si>
  <si>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</si>
  <si>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</si>
  <si>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</si>
  <si>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</si>
  <si>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</si>
  <si>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</si>
  <si>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</si>
  <si>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</si>
  <si>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</si>
  <si>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</si>
  <si>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</si>
  <si>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</si>
  <si>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</si>
  <si>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</si>
  <si>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</si>
  <si>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</si>
  <si>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</si>
  <si>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</si>
  <si>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</si>
  <si>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</si>
  <si>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</si>
  <si>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</si>
  <si>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</si>
  <si>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</si>
  <si>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</si>
  <si>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</si>
  <si>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</si>
  <si>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</si>
  <si>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</si>
  <si>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</si>
  <si>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</si>
  <si>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</si>
  <si>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</si>
  <si>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</si>
  <si>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</si>
  <si>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</si>
  <si>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</si>
  <si>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</si>
  <si>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</si>
  <si>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</si>
  <si>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</si>
  <si>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</si>
  <si>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</si>
  <si>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</si>
  <si>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</si>
  <si>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</si>
  <si>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</si>
  <si>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</si>
  <si>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</si>
  <si>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</si>
  <si>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</si>
  <si>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</si>
  <si>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</si>
  <si>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</si>
  <si>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</si>
  <si>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</si>
  <si>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</si>
  <si>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</si>
  <si>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</si>
  <si>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</si>
  <si>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</si>
  <si>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</si>
  <si>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</si>
  <si>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</si>
  <si>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</si>
  <si>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</si>
  <si>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</si>
  <si>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</si>
  <si>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</si>
  <si>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</si>
  <si>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</si>
  <si>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</si>
  <si>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</si>
  <si>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</si>
  <si>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</si>
  <si>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</si>
  <si>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</si>
  <si>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</si>
  <si>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</si>
  <si>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</si>
  <si>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</si>
  <si>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</si>
  <si>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</si>
  <si>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</si>
  <si>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</si>
  <si>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</si>
  <si>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</si>
  <si>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</si>
  <si>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</si>
  <si>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</si>
  <si>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</si>
  <si>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</si>
  <si>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</si>
  <si>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</si>
  <si>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</si>
  <si>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</si>
  <si>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</si>
  <si>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</si>
  <si>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</si>
  <si>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</si>
  <si>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</si>
  <si>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</si>
  <si>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</si>
  <si>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</si>
  <si>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</si>
  <si>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</si>
  <si>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</si>
  <si>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</si>
  <si>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</si>
  <si>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</si>
  <si>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</si>
  <si>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</si>
  <si>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</si>
  <si>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</si>
  <si>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</si>
  <si>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</si>
  <si>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</si>
  <si>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</si>
  <si>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</si>
  <si>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</si>
  <si>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</si>
  <si>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</si>
  <si>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</si>
  <si>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</si>
  <si>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</si>
  <si>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</si>
  <si>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</si>
  <si>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</si>
  <si>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</si>
  <si>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</si>
  <si>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</si>
  <si>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</si>
  <si>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</si>
  <si>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</si>
  <si>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</si>
  <si>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</si>
  <si>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</si>
  <si>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</si>
  <si>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</si>
  <si>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</si>
  <si>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</si>
  <si>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</si>
  <si>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</si>
  <si>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</si>
  <si>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</si>
  <si>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</si>
  <si>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</si>
  <si>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</si>
  <si>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</si>
  <si>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</si>
  <si>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</si>
  <si>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</si>
  <si>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</si>
  <si>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</si>
  <si>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</si>
  <si>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</si>
  <si>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</si>
  <si>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</si>
  <si>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</si>
  <si>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</si>
  <si>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</si>
  <si>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</si>
  <si>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</si>
  <si>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</si>
  <si>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</si>
  <si>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</si>
  <si>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</si>
  <si>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</si>
  <si>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</si>
  <si>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</si>
  <si>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</si>
  <si>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</si>
  <si>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</si>
  <si>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</si>
  <si>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</si>
  <si>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</si>
  <si>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</si>
  <si>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</si>
  <si>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</si>
  <si>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</si>
  <si>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</si>
  <si>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</si>
  <si>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</si>
  <si>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</si>
  <si>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</si>
  <si>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</si>
  <si>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</si>
  <si>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</si>
  <si>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</si>
  <si>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</si>
  <si>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</si>
  <si>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</si>
  <si>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</si>
  <si>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</si>
  <si>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</si>
  <si>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</si>
  <si>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</si>
  <si>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</si>
  <si>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</si>
  <si>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</si>
  <si>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</si>
  <si>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</si>
  <si>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</si>
  <si>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</si>
  <si>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</si>
  <si>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</si>
  <si>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</si>
  <si>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</si>
  <si>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</si>
  <si>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</si>
  <si>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</si>
  <si>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</si>
  <si>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</si>
  <si>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</si>
  <si>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</si>
  <si>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</si>
  <si>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</si>
  <si>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</si>
  <si>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</si>
  <si>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</si>
  <si>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</si>
  <si>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</si>
  <si>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</si>
  <si>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</si>
  <si>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</si>
  <si>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</si>
  <si>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</si>
  <si>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</si>
  <si>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</si>
  <si>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</si>
  <si>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</si>
  <si>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</si>
  <si>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</si>
  <si>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</si>
  <si>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</si>
  <si>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</si>
  <si>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</si>
  <si>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</si>
  <si>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</si>
  <si>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</si>
  <si>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</si>
  <si>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</si>
  <si>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</si>
  <si>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</si>
  <si>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</si>
  <si>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</si>
  <si>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</si>
  <si>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</si>
  <si>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</si>
  <si>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</si>
  <si>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</si>
  <si>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</si>
  <si>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</si>
  <si>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</si>
  <si>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</si>
  <si>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</si>
  <si>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</si>
  <si>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</si>
  <si>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</si>
  <si>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</si>
  <si>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</si>
  <si>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</si>
  <si>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</si>
  <si>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</si>
  <si>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</si>
  <si>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</si>
  <si>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</si>
  <si>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</si>
  <si>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</si>
  <si>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</si>
  <si>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</si>
  <si>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</si>
  <si>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</si>
  <si>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</si>
  <si>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</si>
  <si>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</si>
  <si>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</si>
  <si>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</si>
  <si>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</si>
  <si>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</si>
  <si>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</si>
  <si>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</si>
  <si>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</si>
  <si>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</si>
  <si>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</si>
  <si>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</si>
  <si>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</si>
  <si>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</si>
  <si>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</si>
  <si>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</si>
  <si>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</si>
  <si>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</si>
  <si>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</si>
  <si>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</si>
  <si>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</si>
  <si>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</si>
  <si>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</si>
  <si>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</si>
  <si>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</si>
  <si>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</si>
  <si>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</si>
  <si>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</si>
  <si>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</si>
  <si>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</si>
  <si>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</si>
  <si>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</si>
  <si>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</si>
  <si>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</si>
  <si>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</si>
  <si>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</si>
  <si>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</si>
  <si>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</si>
  <si>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</si>
  <si>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</si>
  <si>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</si>
  <si>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</si>
  <si>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</si>
  <si>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</si>
  <si>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</si>
  <si>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</si>
  <si>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</si>
  <si>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</si>
  <si>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</si>
  <si>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</si>
  <si>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</si>
  <si>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</si>
  <si>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</si>
  <si>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</si>
  <si>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</si>
  <si>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</si>
  <si>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</si>
  <si>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</si>
  <si>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</si>
  <si>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</si>
  <si>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</si>
  <si>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</si>
  <si>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</si>
  <si>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</si>
  <si>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</si>
  <si>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</si>
  <si>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</si>
  <si>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</si>
  <si>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</si>
  <si>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</si>
  <si>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</si>
  <si>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</si>
  <si>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</si>
  <si>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</si>
  <si>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</si>
  <si>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</si>
  <si>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</si>
  <si>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</si>
  <si>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</si>
  <si>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</si>
  <si>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</si>
  <si>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</si>
  <si>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</si>
  <si>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</si>
  <si>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</si>
  <si>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</si>
  <si>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</si>
  <si>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</si>
  <si>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</si>
  <si>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</si>
  <si>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</si>
  <si>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</si>
  <si>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</si>
  <si>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</si>
  <si>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</si>
  <si>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</si>
  <si>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</si>
  <si>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</si>
  <si>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</si>
  <si>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</si>
  <si>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</si>
  <si>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</si>
  <si>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</si>
  <si>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</si>
  <si>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</si>
  <si>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</si>
  <si>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</si>
  <si>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</si>
  <si>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</si>
  <si>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</si>
  <si>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</si>
  <si>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</si>
  <si>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</si>
  <si>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</si>
  <si>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</si>
  <si>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</si>
  <si>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</si>
  <si>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</si>
  <si>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</si>
  <si>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</si>
  <si>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</si>
  <si>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</si>
  <si>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</si>
  <si>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</si>
  <si>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</si>
  <si>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</si>
  <si>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</si>
  <si>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</si>
  <si>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</si>
  <si>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</si>
  <si>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</si>
  <si>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</si>
  <si>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</si>
  <si>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</si>
  <si>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</si>
  <si>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</si>
  <si>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</si>
  <si>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</si>
  <si>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</si>
  <si>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</si>
  <si>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</si>
  <si>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</si>
  <si>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</si>
  <si>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</si>
  <si>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</si>
  <si>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</si>
  <si>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</si>
  <si>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</si>
  <si>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</si>
  <si>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</si>
  <si>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</si>
  <si>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</si>
  <si>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</si>
  <si>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</si>
  <si>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</si>
  <si>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</si>
  <si>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</si>
  <si>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</si>
  <si>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</si>
  <si>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</si>
  <si>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</si>
  <si>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</si>
  <si>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</si>
  <si>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</si>
  <si>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</si>
  <si>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</si>
  <si>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</si>
  <si>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</si>
  <si>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</si>
  <si>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</si>
  <si>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</si>
  <si>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</si>
  <si>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</si>
  <si>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</si>
  <si>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</si>
  <si>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</si>
  <si>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</si>
  <si>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</si>
  <si>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</si>
  <si>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</si>
  <si>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</si>
  <si>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</si>
  <si>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</si>
  <si>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</si>
  <si>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</si>
  <si>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</si>
  <si>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</si>
  <si>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</si>
  <si>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</si>
  <si>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</si>
  <si>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</si>
  <si>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</si>
  <si>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</si>
  <si>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</si>
  <si>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</si>
  <si>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</si>
  <si>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</si>
  <si>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</si>
  <si>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</si>
  <si>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</si>
  <si>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</si>
  <si>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</si>
  <si>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</si>
  <si>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</si>
  <si>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</si>
  <si>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</si>
  <si>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</si>
  <si>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</si>
  <si>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</si>
  <si>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</si>
  <si>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</si>
  <si>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</si>
  <si>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</si>
  <si>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</si>
  <si>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</si>
  <si>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</si>
  <si>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</si>
  <si>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</si>
  <si>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</si>
  <si>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</si>
  <si>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</si>
  <si>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</si>
  <si>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</si>
  <si>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</si>
  <si>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</si>
  <si>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</si>
  <si>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</si>
  <si>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</si>
  <si>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</si>
  <si>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</si>
  <si>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</si>
  <si>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</si>
  <si>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</si>
  <si>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</si>
  <si>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</si>
  <si>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</si>
  <si>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</si>
  <si>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</si>
  <si>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</si>
  <si>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</si>
  <si>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</si>
  <si>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</si>
  <si>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</si>
  <si>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</si>
  <si>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</si>
  <si>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</si>
  <si>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</si>
  <si>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</si>
  <si>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</si>
  <si>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</si>
  <si>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</si>
  <si>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</si>
  <si>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</si>
  <si>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</si>
  <si>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</si>
  <si>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</si>
  <si>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</si>
  <si>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</si>
  <si>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</si>
  <si>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</si>
  <si>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</si>
  <si>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</si>
  <si>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</si>
  <si>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</si>
  <si>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</si>
  <si>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</si>
  <si>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</si>
  <si>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</si>
  <si>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</si>
  <si>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</si>
  <si>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</si>
  <si>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</si>
  <si>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</si>
  <si>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</si>
  <si>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</si>
  <si>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</si>
  <si>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</si>
  <si>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</si>
  <si>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</si>
  <si>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</si>
  <si>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</si>
  <si>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</si>
  <si>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</si>
  <si>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</si>
  <si>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</si>
  <si>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</si>
  <si>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</si>
  <si>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</si>
  <si>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</si>
  <si>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</si>
  <si>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</si>
  <si>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</si>
  <si>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</si>
  <si>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</si>
  <si>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</si>
  <si>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</si>
  <si>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</si>
  <si>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</si>
  <si>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</si>
  <si>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</si>
  <si>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</si>
  <si>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</si>
  <si>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</si>
  <si>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</si>
  <si>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</si>
  <si>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</si>
  <si>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</si>
  <si>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</si>
  <si>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</si>
  <si>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</si>
  <si>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</si>
  <si>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</si>
  <si>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</si>
  <si>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</si>
  <si>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</si>
  <si>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</si>
  <si>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</si>
  <si>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</si>
  <si>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</si>
  <si>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</si>
  <si>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</si>
  <si>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</si>
  <si>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</si>
  <si>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</si>
  <si>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</si>
  <si>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</si>
  <si>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</si>
  <si>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</si>
  <si>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</si>
  <si>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</si>
  <si>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</si>
  <si>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</si>
  <si>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</si>
  <si>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</si>
  <si>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</si>
  <si>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</si>
  <si>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</si>
  <si>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</si>
  <si>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</si>
  <si>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</si>
  <si>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</si>
  <si>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</si>
  <si>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</si>
  <si>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</si>
  <si>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</si>
  <si>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</si>
  <si>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</si>
  <si>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</si>
  <si>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</si>
  <si>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</si>
  <si>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</si>
  <si>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</si>
  <si>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</si>
  <si>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</si>
  <si>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</si>
  <si>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</si>
  <si>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</si>
  <si>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</si>
  <si>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</si>
  <si>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</si>
  <si>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</si>
  <si>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</si>
  <si>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</si>
  <si>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</si>
  <si>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</si>
  <si>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</si>
  <si>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</si>
  <si>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</si>
  <si>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</si>
  <si>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</si>
  <si>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</si>
  <si>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</si>
  <si>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</si>
  <si>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</si>
  <si>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</si>
  <si>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</si>
  <si>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</si>
  <si>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</si>
  <si>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</si>
  <si>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</si>
  <si>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</si>
  <si>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</si>
  <si>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</si>
  <si>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</si>
  <si>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</si>
  <si>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</si>
  <si>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</si>
  <si>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</si>
  <si>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</si>
  <si>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</si>
  <si>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</si>
  <si>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</si>
  <si>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</si>
  <si>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</si>
  <si>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</si>
  <si>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</si>
  <si>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</si>
  <si>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</si>
  <si>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</si>
  <si>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</si>
  <si>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</si>
  <si>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</si>
  <si>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</si>
  <si>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</si>
  <si>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</si>
  <si>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</si>
  <si>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</si>
  <si>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</si>
  <si>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</si>
  <si>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</si>
  <si>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</si>
  <si>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</si>
  <si>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</si>
  <si>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</si>
  <si>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</si>
  <si>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</si>
  <si>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</si>
  <si>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</si>
  <si>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</si>
  <si>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</si>
  <si>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</si>
  <si>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</si>
  <si>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</si>
  <si>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</si>
  <si>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</si>
  <si>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</si>
  <si>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</si>
  <si>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</si>
  <si>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</si>
  <si>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</si>
  <si>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</si>
  <si>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</si>
  <si>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</si>
  <si>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</si>
  <si>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</si>
  <si>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</si>
  <si>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</si>
  <si>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</si>
  <si>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</si>
  <si>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</si>
  <si>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</si>
  <si>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</si>
  <si>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</si>
  <si>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</si>
  <si>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</si>
  <si>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</si>
  <si>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</si>
  <si>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</si>
  <si>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</si>
  <si>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</si>
  <si>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</si>
  <si>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</si>
  <si>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</si>
  <si>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</si>
  <si>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</si>
  <si>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</si>
  <si>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</si>
  <si>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</si>
  <si>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</si>
  <si>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</si>
  <si>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</si>
  <si>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</si>
  <si>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</si>
  <si>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</si>
  <si>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</si>
  <si>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</si>
  <si>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</si>
  <si>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</si>
  <si>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</si>
  <si>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</si>
  <si>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</si>
  <si>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</si>
  <si>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</si>
  <si>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</si>
  <si>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</si>
  <si>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</si>
  <si>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</si>
  <si>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</si>
  <si>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</si>
  <si>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</si>
  <si>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</si>
  <si>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</si>
  <si>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</si>
  <si>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</si>
  <si>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</si>
  <si>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</si>
  <si>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</si>
  <si>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</si>
  <si>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</si>
  <si>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</si>
  <si>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</si>
  <si>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</si>
  <si>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</si>
  <si>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</si>
  <si>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</si>
  <si>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</si>
  <si>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</si>
  <si>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</si>
  <si>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</si>
  <si>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</si>
  <si>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</si>
  <si>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</si>
  <si>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</si>
  <si>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</si>
  <si>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</si>
  <si>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</si>
  <si>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</si>
  <si>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</si>
  <si>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</si>
  <si>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</si>
  <si>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</si>
  <si>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</si>
  <si>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</si>
  <si>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</si>
  <si>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</si>
  <si>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</si>
  <si>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</si>
  <si>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</si>
  <si>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</si>
  <si>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</si>
  <si>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</si>
  <si>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</si>
  <si>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</si>
  <si>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</si>
  <si>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</si>
  <si>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</si>
  <si>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</si>
  <si>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</si>
  <si>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</si>
  <si>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</si>
  <si>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</si>
  <si>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</si>
  <si>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</si>
  <si>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</si>
  <si>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</si>
  <si>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</si>
  <si>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</si>
  <si>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</si>
  <si>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</si>
  <si>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</si>
  <si>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</si>
  <si>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</si>
  <si>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</si>
  <si>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</si>
  <si>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</si>
  <si>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</si>
  <si>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</si>
  <si>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</si>
  <si>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</si>
  <si>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</si>
  <si>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</si>
  <si>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</si>
  <si>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</si>
  <si>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</si>
  <si>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</si>
  <si>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</si>
  <si>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</si>
  <si>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</si>
  <si>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</si>
  <si>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</si>
  <si>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</si>
  <si>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</si>
  <si>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</si>
  <si>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</si>
  <si>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</si>
  <si>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</si>
  <si>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</si>
  <si>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</si>
  <si>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</si>
  <si>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</si>
  <si>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</si>
  <si>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</si>
  <si>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</si>
  <si>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</si>
  <si>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</si>
  <si>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</si>
  <si>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</si>
  <si>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</si>
  <si>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</si>
  <si>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</si>
  <si>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</si>
  <si>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</si>
  <si>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</si>
  <si>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</si>
  <si>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</si>
  <si>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</si>
  <si>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</si>
  <si>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</si>
  <si>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</si>
  <si>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</si>
  <si>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</si>
  <si>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</si>
  <si>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</si>
  <si>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</si>
  <si>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</si>
  <si>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</si>
  <si>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</si>
  <si>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</si>
  <si>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</si>
  <si>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</si>
  <si>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</si>
  <si>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</si>
  <si>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</si>
  <si>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</si>
  <si>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</si>
  <si>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</si>
  <si>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</si>
  <si>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</si>
  <si>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</si>
  <si>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</si>
  <si>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</si>
  <si>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</si>
  <si>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</si>
  <si>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</si>
  <si>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</si>
  <si>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</si>
  <si>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</si>
  <si>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</si>
  <si>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</si>
  <si>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</si>
  <si>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</si>
  <si>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</si>
  <si>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</si>
  <si>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</si>
  <si>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</si>
  <si>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</si>
  <si>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</si>
  <si>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</si>
  <si>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</si>
  <si>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</si>
  <si>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</si>
  <si>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</si>
  <si>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</si>
  <si>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</si>
  <si>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</si>
  <si>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</si>
  <si>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</si>
  <si>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</si>
  <si>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</si>
  <si>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</si>
  <si>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</si>
  <si>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</si>
  <si>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</si>
  <si>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</si>
  <si>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</si>
  <si>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</si>
  <si>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</si>
  <si>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</si>
  <si>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</si>
  <si>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</si>
  <si>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</si>
  <si>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</si>
  <si>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</si>
  <si>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</si>
  <si>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</si>
  <si>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</si>
  <si>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</si>
  <si>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</si>
  <si>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</si>
  <si>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</si>
  <si>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</si>
  <si>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</si>
  <si>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</si>
  <si>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</si>
  <si>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</si>
  <si>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</si>
  <si>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</si>
  <si>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</si>
  <si>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</si>
  <si>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</si>
  <si>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</si>
  <si>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</si>
  <si>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</si>
  <si>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</si>
  <si>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</si>
  <si>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</si>
  <si>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</si>
  <si>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</si>
  <si>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</si>
  <si>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</si>
  <si>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</si>
  <si>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</si>
  <si>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</si>
  <si>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</si>
  <si>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</si>
  <si>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</si>
  <si>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</si>
  <si>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</si>
  <si>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</si>
  <si>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</si>
  <si>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</si>
  <si>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</si>
  <si>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</si>
  <si>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</si>
  <si>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</si>
  <si>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</si>
  <si>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</si>
  <si>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</si>
  <si>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</si>
  <si>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</si>
  <si>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</si>
  <si>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</si>
  <si>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</si>
  <si>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</si>
  <si>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</si>
  <si>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</si>
  <si>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</si>
  <si>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</si>
  <si>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</si>
  <si>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</si>
  <si>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</si>
  <si>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</si>
  <si>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</si>
  <si>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</si>
  <si>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</si>
  <si>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</si>
  <si>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</si>
  <si>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</si>
  <si>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</si>
  <si>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</si>
  <si>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</si>
  <si>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</si>
  <si>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</si>
  <si>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</si>
  <si>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</si>
  <si>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</si>
  <si>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</si>
  <si>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</si>
  <si>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</si>
  <si>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</si>
  <si>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</si>
  <si>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</si>
  <si>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</si>
  <si>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</si>
  <si>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</si>
  <si>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</si>
  <si>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</si>
  <si>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</si>
  <si>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</si>
  <si>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</si>
  <si>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</si>
  <si>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</si>
  <si>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</si>
  <si>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</si>
  <si>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</si>
  <si>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</si>
  <si>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</si>
  <si>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</si>
  <si>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</si>
  <si>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</si>
  <si>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</si>
  <si>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</si>
  <si>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</si>
  <si>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</si>
  <si>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</si>
  <si>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</si>
  <si>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</si>
  <si>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</si>
  <si>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</si>
  <si>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</si>
  <si>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</si>
  <si>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</si>
  <si>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</si>
  <si>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</si>
  <si>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</si>
  <si>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</si>
  <si>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</si>
  <si>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</si>
  <si>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</si>
  <si>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</si>
  <si>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</si>
  <si>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</si>
  <si>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</si>
  <si>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</si>
  <si>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</si>
  <si>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</si>
  <si>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</si>
  <si>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</si>
  <si>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</si>
  <si>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</si>
  <si>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</si>
  <si>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</si>
  <si>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</si>
  <si>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</si>
  <si>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</si>
  <si>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</si>
  <si>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</si>
  <si>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</si>
  <si>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</si>
  <si>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</si>
  <si>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</si>
  <si>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</si>
  <si>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</si>
  <si>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</si>
  <si>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</si>
  <si>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</si>
  <si>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</si>
  <si>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</si>
  <si>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</si>
  <si>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</si>
  <si>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</si>
  <si>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</si>
  <si>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</si>
  <si>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</si>
  <si>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</si>
  <si>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</si>
  <si>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</si>
  <si>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</si>
  <si>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</si>
  <si>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</si>
  <si>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</si>
  <si>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</si>
  <si>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</si>
  <si>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</si>
  <si>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</si>
  <si>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</si>
  <si>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</si>
  <si>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</si>
  <si>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</si>
  <si>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</si>
  <si>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</si>
  <si>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</si>
  <si>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</si>
  <si>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</si>
  <si>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</si>
  <si>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</si>
  <si>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</si>
  <si>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</si>
  <si>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</si>
  <si>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</si>
  <si>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</si>
  <si>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</si>
  <si>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</si>
  <si>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</si>
  <si>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</si>
  <si>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</si>
  <si>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</si>
  <si>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</si>
  <si>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</si>
  <si>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</si>
  <si>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</si>
  <si>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</si>
  <si>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</si>
  <si>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</si>
  <si>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</si>
  <si>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</si>
  <si>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</si>
  <si>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</si>
  <si>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</si>
  <si>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</si>
  <si>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</si>
  <si>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</si>
  <si>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</si>
  <si>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</si>
  <si>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</si>
  <si>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</si>
  <si>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</si>
  <si>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</si>
  <si>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</si>
  <si>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</si>
  <si>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</si>
  <si>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</si>
  <si>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</si>
  <si>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</si>
  <si>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</si>
  <si>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</si>
  <si>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</si>
  <si>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</si>
  <si>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</si>
  <si>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</si>
  <si>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</si>
  <si>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</si>
  <si>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</si>
  <si>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</si>
  <si>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</si>
  <si>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</si>
  <si>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</si>
  <si>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</si>
  <si>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</si>
  <si>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</si>
  <si>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</si>
  <si>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</si>
  <si>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</si>
  <si>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</si>
  <si>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</si>
  <si>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</si>
  <si>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</si>
  <si>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</si>
  <si>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</si>
  <si>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</si>
  <si>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</si>
  <si>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</si>
  <si>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</si>
  <si>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</si>
  <si>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</si>
  <si>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</si>
  <si>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</si>
  <si>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</si>
  <si>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</si>
  <si>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</si>
  <si>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</si>
  <si>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</si>
  <si>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</si>
  <si>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</si>
  <si>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</si>
  <si>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</si>
  <si>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</si>
  <si>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</si>
  <si>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</si>
  <si>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</si>
  <si>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</si>
  <si>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</si>
  <si>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</si>
  <si>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</si>
  <si>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</si>
  <si>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</si>
  <si>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</si>
  <si>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</si>
  <si>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</si>
  <si>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</si>
  <si>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</si>
  <si>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</si>
  <si>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</si>
  <si>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</si>
  <si>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</si>
  <si>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</si>
  <si>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</si>
  <si>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</si>
  <si>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</si>
  <si>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</si>
  <si>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</si>
  <si>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</si>
  <si>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</si>
  <si>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</si>
  <si>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</si>
  <si>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</si>
  <si>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</si>
  <si>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</si>
  <si>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</si>
  <si>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</si>
  <si>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</si>
  <si>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</si>
  <si>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</si>
  <si>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</si>
  <si>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</si>
  <si>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</si>
  <si>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</si>
  <si>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</si>
  <si>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</si>
  <si>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</si>
  <si>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</si>
  <si>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</si>
  <si>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</si>
  <si>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</si>
  <si>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</si>
  <si>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</si>
  <si>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</si>
  <si>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</si>
  <si>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</si>
  <si>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</si>
  <si>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</si>
  <si>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</si>
  <si>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</si>
  <si>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</si>
  <si>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</si>
  <si>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</si>
  <si>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</si>
  <si>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</si>
  <si>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</si>
  <si>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</si>
  <si>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</si>
  <si>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</si>
  <si>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</si>
  <si>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</si>
  <si>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</si>
  <si>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</si>
  <si>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</si>
  <si>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</si>
  <si>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</si>
  <si>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</si>
  <si>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</si>
  <si>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</si>
  <si>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</si>
  <si>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</si>
  <si>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</si>
  <si>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</si>
  <si>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</si>
  <si>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</si>
  <si>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</si>
  <si>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</si>
  <si>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</si>
  <si>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</si>
  <si>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</si>
  <si>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</si>
  <si>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</si>
  <si>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</si>
  <si>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</si>
  <si>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</si>
  <si>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</si>
  <si>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</si>
  <si>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</si>
  <si>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</si>
  <si>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</si>
  <si>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</si>
  <si>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</si>
  <si>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</si>
  <si>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</si>
  <si>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</si>
  <si>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</si>
  <si>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</si>
  <si>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</si>
  <si>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</si>
  <si>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</si>
  <si>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</si>
  <si>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</si>
  <si>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</si>
  <si>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</si>
  <si>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</si>
  <si>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</si>
  <si>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</si>
  <si>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</si>
  <si>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</si>
  <si>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</si>
  <si>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</si>
  <si>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</si>
  <si>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</si>
  <si>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</si>
  <si>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</si>
  <si>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</si>
  <si>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</si>
  <si>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</si>
  <si>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</si>
  <si>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</si>
  <si>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</si>
  <si>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</si>
  <si>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</si>
  <si>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</si>
  <si>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</si>
  <si>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</si>
  <si>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</si>
  <si>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</si>
  <si>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</si>
  <si>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</si>
  <si>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</si>
  <si>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</si>
  <si>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</si>
  <si>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</si>
  <si>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</si>
  <si>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</si>
  <si>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</si>
  <si>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</si>
  <si>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</si>
  <si>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</si>
  <si>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</si>
  <si>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</si>
  <si>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</si>
  <si>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</si>
  <si>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</si>
  <si>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</si>
  <si>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</si>
  <si>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</si>
  <si>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</si>
  <si>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</si>
  <si>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</si>
  <si>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</si>
  <si>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</si>
  <si>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</si>
  <si>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</si>
  <si>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</si>
  <si>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</si>
  <si>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</si>
  <si>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</si>
  <si>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</si>
  <si>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</si>
  <si>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</si>
  <si>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</si>
  <si>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</si>
  <si>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</si>
  <si>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</si>
  <si>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</si>
  <si>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</si>
  <si>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</si>
  <si>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</si>
  <si>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</si>
  <si>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</si>
  <si>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</si>
  <si>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</si>
  <si>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</si>
  <si>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</si>
  <si>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</si>
  <si>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</si>
  <si>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</si>
  <si>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</si>
  <si>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</si>
  <si>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</si>
  <si>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</si>
  <si>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</si>
  <si>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</si>
  <si>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</si>
  <si>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</si>
  <si>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</si>
  <si>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</si>
  <si>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</si>
  <si>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</si>
  <si>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</si>
  <si>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</si>
  <si>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</si>
  <si>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</si>
  <si>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</si>
  <si>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</si>
  <si>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</si>
  <si>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</si>
  <si>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</si>
  <si>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</si>
  <si>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</si>
  <si>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</si>
  <si>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</si>
  <si>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</si>
  <si>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</si>
  <si>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</si>
  <si>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</si>
  <si>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</si>
  <si>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</si>
  <si>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</si>
  <si>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</si>
  <si>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</si>
  <si>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</si>
  <si>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</si>
  <si>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</si>
  <si>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</si>
  <si>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</si>
  <si>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</si>
  <si>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</si>
  <si>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</si>
  <si>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</si>
  <si>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</si>
  <si>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</si>
  <si>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</si>
  <si>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</si>
  <si>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</si>
  <si>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</si>
  <si>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</si>
  <si>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</si>
  <si>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</si>
  <si>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</si>
  <si>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</si>
  <si>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</si>
  <si>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</si>
  <si>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</si>
  <si>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</si>
  <si>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</si>
  <si>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</si>
  <si>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</si>
  <si>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</si>
  <si>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</si>
  <si>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</si>
  <si>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</si>
  <si>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</si>
  <si>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</si>
  <si>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</si>
  <si>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</si>
  <si>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</si>
  <si>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</si>
  <si>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</si>
  <si>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</si>
  <si>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</si>
  <si>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</si>
  <si>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</si>
  <si>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</si>
  <si>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</si>
  <si>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</si>
  <si>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</si>
  <si>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</si>
  <si>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</si>
  <si>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</si>
  <si>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</si>
  <si>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</si>
  <si>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</si>
  <si>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</si>
  <si>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</si>
  <si>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</si>
  <si>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</si>
  <si>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</si>
  <si>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</si>
  <si>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</si>
  <si>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</si>
  <si>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</si>
  <si>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</si>
  <si>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</si>
  <si>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</si>
  <si>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</si>
  <si>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</si>
  <si>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</si>
  <si>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</si>
  <si>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</si>
  <si>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</si>
  <si>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</si>
  <si>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</si>
  <si>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</si>
  <si>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</si>
  <si>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</si>
  <si>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</si>
  <si>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</si>
  <si>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</si>
  <si>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</si>
  <si>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</si>
  <si>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</si>
  <si>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</si>
  <si>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</si>
  <si>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</si>
  <si>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</si>
  <si>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</si>
  <si>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</si>
  <si>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</si>
  <si>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</si>
  <si>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</si>
  <si>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</si>
  <si>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</si>
  <si>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</si>
  <si>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</si>
  <si>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</si>
  <si>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</si>
  <si>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</si>
  <si>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</si>
  <si>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</si>
  <si>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</si>
  <si>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</si>
  <si>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</si>
  <si>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</si>
  <si>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</si>
  <si>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</si>
  <si>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</si>
  <si>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</si>
  <si>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</si>
  <si>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</si>
  <si>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</si>
  <si>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</si>
  <si>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</si>
  <si>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</si>
  <si>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</si>
  <si>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</si>
  <si>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</si>
  <si>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</si>
  <si>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</si>
  <si>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</si>
  <si>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</si>
  <si>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</si>
  <si>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</si>
  <si>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</si>
  <si>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</si>
  <si>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</si>
  <si>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</si>
  <si>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</si>
  <si>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</si>
  <si>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</si>
  <si>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</si>
  <si>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</si>
  <si>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</si>
  <si>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</si>
  <si>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</si>
  <si>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</si>
  <si>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</si>
  <si>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</si>
  <si>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</si>
  <si>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</si>
  <si>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</si>
  <si>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</si>
  <si>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</si>
  <si>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</si>
  <si>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</si>
  <si>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</si>
  <si>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</si>
  <si>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</si>
  <si>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</si>
  <si>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</si>
  <si>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</si>
  <si>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</si>
  <si>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</si>
  <si>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</si>
  <si>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</si>
  <si>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</si>
  <si>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</si>
  <si>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</si>
  <si>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</si>
  <si>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</si>
  <si>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</si>
  <si>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</si>
  <si>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</si>
  <si>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</si>
  <si>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</si>
  <si>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</si>
  <si>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</si>
  <si>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</si>
  <si>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</si>
  <si>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</si>
  <si>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</si>
  <si>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</si>
  <si>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</si>
  <si>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</si>
  <si>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</si>
  <si>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</si>
  <si>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</si>
  <si>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</si>
  <si>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</si>
  <si>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</si>
  <si>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</si>
  <si>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</si>
  <si>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</si>
  <si>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</si>
  <si>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</si>
  <si>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</si>
  <si>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</si>
  <si>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</si>
  <si>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</si>
  <si>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</si>
  <si>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</si>
  <si>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</si>
  <si>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</si>
  <si>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</si>
  <si>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</si>
  <si>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</si>
  <si>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</si>
  <si>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</si>
  <si>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</si>
  <si>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</si>
  <si>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</si>
  <si>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</si>
  <si>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</si>
  <si>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</si>
  <si>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</si>
  <si>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</si>
  <si>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</si>
  <si>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</si>
  <si>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</si>
  <si>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</si>
  <si>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</si>
  <si>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</si>
  <si>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</si>
  <si>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</si>
  <si>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</si>
  <si>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</si>
  <si>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</si>
  <si>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</si>
  <si>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</si>
  <si>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</si>
  <si>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</si>
  <si>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</si>
  <si>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</si>
  <si>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</si>
  <si>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</si>
  <si>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</si>
  <si>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</si>
  <si>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</si>
  <si>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</si>
  <si>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</si>
  <si>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</si>
  <si>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</si>
  <si>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</si>
  <si>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</si>
  <si>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</si>
  <si>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</si>
  <si>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</si>
  <si>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</si>
  <si>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</si>
  <si>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</si>
  <si>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</si>
  <si>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</si>
  <si>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</si>
  <si>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</si>
  <si>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</si>
  <si>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</si>
  <si>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</si>
  <si>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</si>
  <si>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</si>
  <si>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</si>
  <si>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</si>
  <si>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</si>
  <si>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</si>
  <si>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</si>
  <si>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</si>
  <si>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</si>
  <si>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</si>
  <si>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</si>
  <si>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</si>
  <si>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</si>
  <si>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</si>
  <si>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</si>
  <si>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</si>
  <si>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</si>
  <si>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</si>
  <si>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</si>
  <si>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</si>
  <si>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</si>
  <si>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</si>
  <si>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</si>
  <si>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</si>
  <si>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</si>
  <si>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</si>
  <si>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</si>
  <si>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</si>
  <si>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</si>
  <si>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</si>
  <si>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</si>
  <si>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</si>
  <si>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</si>
  <si>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</si>
  <si>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</si>
  <si>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</si>
  <si>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</si>
  <si>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</si>
  <si>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</si>
  <si>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</si>
  <si>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</si>
  <si>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</si>
  <si>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</si>
  <si>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</si>
  <si>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</si>
  <si>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</si>
  <si>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</si>
  <si>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</si>
  <si>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</si>
  <si>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</si>
  <si>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</si>
  <si>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</si>
  <si>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</si>
  <si>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</si>
  <si>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</si>
  <si>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</si>
  <si>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</si>
  <si>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</si>
  <si>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</si>
  <si>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</si>
  <si>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</si>
  <si>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</si>
  <si>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</si>
  <si>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</si>
  <si>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</si>
  <si>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</si>
  <si>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</si>
  <si>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</si>
  <si>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</si>
  <si>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</si>
  <si>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</si>
  <si>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</si>
  <si>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</si>
  <si>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</si>
  <si>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</si>
  <si>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</si>
  <si>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</si>
  <si>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</si>
  <si>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</si>
  <si>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</si>
  <si>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</si>
  <si>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</si>
  <si>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</si>
  <si>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</si>
  <si>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</si>
  <si>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</si>
  <si>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</si>
  <si>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</si>
  <si>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</si>
  <si>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</si>
  <si>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</si>
  <si>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</si>
  <si>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</si>
  <si>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</si>
  <si>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</si>
  <si>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</si>
  <si>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</si>
  <si>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</si>
  <si>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</si>
  <si>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</si>
  <si>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</si>
  <si>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</si>
  <si>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</si>
  <si>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</si>
  <si>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</si>
  <si>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</si>
  <si>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</si>
  <si>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</si>
  <si>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</si>
  <si>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</si>
  <si>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</si>
  <si>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</si>
  <si>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</si>
  <si>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</si>
  <si>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</si>
  <si>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</si>
  <si>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</si>
  <si>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</si>
  <si>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</si>
  <si>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</si>
  <si>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</si>
  <si>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</si>
  <si>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</si>
  <si>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</si>
  <si>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</si>
  <si>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</si>
  <si>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</si>
  <si>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</si>
  <si>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</si>
  <si>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</si>
  <si>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</si>
  <si>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</si>
  <si>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</si>
  <si>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</si>
  <si>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</si>
  <si>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</si>
  <si>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</si>
  <si>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</si>
  <si>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</si>
  <si>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</si>
  <si>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</si>
  <si>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</si>
  <si>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</si>
  <si>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</si>
  <si>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</si>
  <si>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</si>
  <si>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</si>
  <si>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</si>
  <si>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</si>
  <si>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</si>
  <si>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</si>
  <si>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</si>
  <si>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</si>
  <si>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</si>
  <si>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</si>
  <si>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</si>
  <si>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</si>
  <si>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</si>
  <si>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</si>
  <si>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</si>
  <si>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</si>
  <si>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</si>
  <si>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</si>
  <si>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</si>
  <si>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</si>
  <si>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</si>
  <si>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</si>
  <si>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</si>
  <si>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</si>
  <si>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</si>
  <si>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</si>
  <si>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</si>
  <si>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</si>
  <si>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</si>
  <si>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</si>
  <si>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</si>
  <si>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</si>
  <si>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</si>
  <si>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</si>
  <si>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</si>
  <si>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</si>
  <si>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</si>
  <si>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</si>
  <si>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</si>
  <si>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</si>
  <si>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</si>
  <si>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</si>
  <si>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</si>
  <si>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</si>
  <si>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</si>
  <si>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</si>
  <si>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</si>
  <si>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</si>
  <si>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</si>
  <si>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</si>
  <si>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</si>
  <si>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</si>
  <si>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</si>
  <si>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</si>
  <si>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</si>
  <si>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</si>
  <si>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</si>
  <si>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</si>
  <si>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</si>
  <si>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</si>
  <si>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</si>
  <si>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</si>
  <si>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</si>
  <si>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</si>
  <si>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</si>
  <si>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</si>
  <si>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</si>
  <si>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</si>
  <si>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</si>
  <si>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</si>
  <si>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</si>
  <si>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</si>
  <si>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</si>
  <si>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</si>
  <si>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</si>
  <si>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</si>
  <si>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</si>
  <si>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</si>
  <si>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</si>
  <si>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</si>
  <si>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</si>
  <si>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</si>
  <si>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</si>
  <si>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</si>
  <si>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</si>
  <si>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</si>
  <si>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</si>
  <si>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</si>
  <si>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</si>
  <si>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</si>
  <si>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</si>
  <si>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</si>
  <si>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</si>
  <si>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</si>
  <si>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</si>
  <si>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</si>
  <si>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</si>
  <si>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</si>
  <si>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</si>
  <si>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</si>
  <si>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</si>
  <si>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</si>
  <si>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</si>
  <si>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</si>
  <si>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</si>
  <si>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</si>
  <si>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</si>
  <si>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</si>
  <si>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</si>
  <si>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</si>
  <si>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</si>
  <si>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</si>
  <si>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</si>
  <si>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</si>
  <si>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</si>
  <si>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</si>
  <si>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</si>
  <si>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</si>
  <si>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</si>
  <si>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</si>
  <si>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</si>
  <si>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</si>
  <si>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</si>
  <si>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</si>
  <si>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</si>
  <si>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</si>
  <si>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</si>
  <si>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</si>
  <si>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</si>
  <si>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</si>
  <si>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</si>
  <si>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</si>
  <si>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</si>
  <si>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</si>
  <si>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</si>
  <si>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</si>
  <si>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</si>
  <si>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</si>
  <si>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</si>
  <si>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</si>
  <si>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</si>
  <si>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</si>
  <si>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</si>
  <si>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</si>
  <si>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</si>
  <si>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</si>
  <si>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</si>
  <si>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</si>
  <si>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</si>
  <si>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</si>
  <si>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</si>
  <si>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</si>
  <si>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</si>
  <si>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</si>
  <si>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</si>
  <si>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</si>
  <si>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</si>
  <si>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</si>
  <si>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</si>
  <si>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</si>
  <si>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</si>
  <si>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</si>
  <si>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</si>
  <si>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</si>
  <si>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</si>
  <si>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</si>
  <si>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</si>
  <si>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</si>
  <si>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</si>
  <si>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</si>
  <si>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</si>
  <si>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</si>
  <si>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</si>
  <si>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</si>
  <si>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</si>
  <si>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</si>
  <si>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</si>
  <si>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</si>
  <si>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</si>
  <si>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</si>
  <si>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</si>
  <si>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</si>
  <si>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</si>
  <si>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</si>
  <si>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</si>
  <si>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</si>
  <si>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</si>
  <si>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</si>
  <si>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</si>
  <si>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</si>
  <si>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</si>
  <si>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</si>
  <si>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</si>
  <si>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</si>
  <si>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</si>
  <si>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</si>
  <si>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</si>
  <si>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</si>
  <si>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</si>
  <si>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</si>
  <si>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</si>
  <si>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</si>
  <si>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</si>
  <si>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</si>
  <si>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</si>
  <si>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</si>
  <si>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</si>
  <si>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</si>
  <si>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</si>
  <si>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</si>
  <si>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</si>
  <si>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</si>
  <si>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</si>
  <si>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</si>
  <si>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</si>
  <si>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</si>
  <si>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</si>
  <si>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</si>
  <si>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</si>
  <si>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</si>
  <si>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</si>
  <si>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</si>
  <si>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</si>
  <si>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</si>
  <si>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</si>
  <si>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</si>
  <si>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</si>
  <si>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</si>
  <si>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</si>
  <si>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</si>
  <si>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</si>
  <si>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</si>
  <si>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</si>
  <si>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</si>
  <si>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</si>
  <si>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</si>
  <si>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</si>
  <si>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</si>
  <si>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</si>
  <si>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</si>
  <si>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</si>
  <si>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</si>
  <si>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</si>
  <si>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</si>
  <si>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</si>
  <si>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</si>
  <si>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</si>
  <si>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</si>
  <si>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</si>
  <si>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</si>
  <si>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</si>
  <si>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</si>
  <si>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</si>
  <si>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</si>
  <si>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</si>
  <si>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</si>
  <si>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</si>
  <si>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</si>
  <si>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</si>
  <si>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</si>
  <si>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</si>
  <si>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</si>
  <si>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</si>
  <si>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</si>
  <si>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</si>
  <si>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</si>
  <si>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</si>
  <si>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</si>
  <si>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</si>
  <si>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</si>
  <si>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</si>
  <si>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</si>
  <si>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</si>
  <si>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</si>
  <si>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</si>
  <si>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</si>
  <si>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</si>
  <si>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</si>
  <si>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</si>
  <si>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</si>
  <si>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</si>
  <si>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</si>
  <si>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</si>
  <si>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</si>
  <si>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</si>
  <si>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</si>
  <si>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</si>
  <si>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</si>
  <si>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</si>
  <si>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</si>
  <si>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</si>
  <si>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</si>
  <si>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</si>
  <si>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</si>
  <si>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</si>
  <si>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</si>
  <si>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</si>
  <si>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</si>
  <si>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</si>
  <si>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</si>
  <si>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</si>
  <si>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</si>
  <si>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</si>
  <si>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</si>
  <si>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</si>
  <si>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</si>
  <si>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</si>
  <si>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</si>
  <si>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</si>
  <si>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</si>
  <si>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</si>
  <si>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</si>
  <si>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</si>
  <si>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</si>
  <si>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</si>
  <si>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</si>
  <si>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</si>
  <si>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</si>
  <si>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</si>
  <si>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</si>
  <si>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</si>
  <si>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</si>
  <si>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</si>
  <si>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</si>
  <si>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</si>
  <si>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</si>
  <si>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</si>
  <si>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</si>
  <si>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</si>
  <si>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</si>
  <si>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</si>
  <si>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</si>
  <si>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</si>
  <si>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</si>
  <si>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</si>
  <si>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</si>
  <si>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</si>
  <si>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</si>
  <si>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</si>
  <si>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</si>
  <si>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</si>
  <si>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</si>
  <si>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</si>
  <si>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</si>
  <si>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</si>
  <si>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</si>
  <si>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</si>
  <si>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</si>
  <si>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</si>
  <si>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</si>
  <si>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</si>
  <si>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</si>
  <si>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</si>
  <si>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</si>
  <si>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</si>
  <si>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</si>
  <si>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</si>
  <si>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</si>
  <si>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</si>
  <si>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</si>
  <si>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</si>
  <si>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</si>
  <si>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</si>
  <si>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</si>
  <si>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</si>
  <si>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</si>
  <si>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</si>
  <si>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</si>
  <si>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</si>
  <si>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</si>
  <si>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</si>
  <si>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</si>
  <si>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</si>
  <si>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</si>
  <si>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</si>
  <si>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</si>
  <si>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</si>
  <si>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</si>
  <si>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</si>
  <si>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</si>
  <si>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</si>
  <si>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</si>
  <si>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</si>
  <si>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</si>
  <si>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</si>
  <si>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</si>
  <si>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</si>
  <si>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</si>
  <si>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</si>
  <si>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</si>
  <si>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</si>
  <si>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</si>
  <si>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</si>
  <si>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</si>
  <si>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</si>
  <si>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</si>
  <si>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</si>
  <si>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</si>
  <si>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</si>
  <si>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</si>
  <si>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</si>
  <si>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</si>
  <si>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</si>
  <si>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</si>
  <si>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</si>
  <si>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</si>
  <si>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</si>
  <si>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</si>
  <si>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</si>
  <si>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</si>
  <si>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</si>
  <si>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</si>
  <si>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</si>
  <si>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</si>
  <si>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</si>
  <si>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</si>
  <si>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</si>
  <si>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</si>
  <si>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</si>
  <si>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</si>
  <si>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</si>
  <si>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</si>
  <si>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</si>
  <si>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</si>
  <si>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</si>
  <si>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</si>
  <si>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</si>
  <si>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</si>
  <si>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</si>
  <si>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</si>
  <si>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</si>
  <si>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</si>
  <si>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</si>
  <si>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</si>
  <si>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</si>
  <si>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</si>
  <si>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</si>
  <si>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</si>
  <si>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</si>
  <si>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</si>
  <si>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</si>
  <si>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</si>
  <si>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</si>
  <si>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</si>
  <si>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</si>
  <si>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</si>
  <si>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</si>
  <si>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</si>
  <si>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</si>
  <si>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</si>
  <si>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</si>
  <si>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</si>
  <si>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</si>
  <si>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</si>
  <si>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</si>
  <si>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</si>
  <si>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</si>
  <si>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</si>
  <si>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</si>
  <si>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</si>
  <si>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</si>
  <si>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</si>
  <si>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</si>
  <si>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</si>
  <si>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</si>
  <si>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</si>
  <si>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</si>
  <si>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</si>
  <si>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</si>
  <si>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</si>
  <si>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</si>
  <si>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</si>
  <si>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</si>
  <si>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</si>
  <si>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</si>
  <si>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</si>
  <si>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</si>
  <si>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</si>
  <si>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</si>
  <si>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</si>
  <si>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</si>
  <si>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</si>
  <si>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</si>
  <si>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</si>
  <si>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</si>
  <si>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</si>
  <si>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</si>
  <si>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</si>
  <si>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</si>
  <si>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</si>
  <si>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</si>
  <si>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</si>
  <si>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</si>
  <si>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</si>
  <si>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</si>
  <si>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</si>
  <si>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</si>
  <si>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</si>
  <si>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</si>
  <si>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</si>
  <si>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</si>
  <si>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</si>
  <si>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</si>
  <si>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</si>
  <si>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</si>
  <si>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</si>
  <si>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</si>
  <si>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</si>
  <si>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</si>
  <si>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</si>
  <si>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</si>
  <si>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</si>
  <si>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</si>
  <si>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</si>
  <si>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</si>
  <si>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</si>
  <si>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</si>
  <si>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</si>
  <si>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</si>
  <si>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</si>
  <si>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</si>
  <si>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</si>
  <si>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</si>
  <si>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</si>
  <si>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</si>
  <si>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</si>
  <si>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</si>
  <si>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</si>
  <si>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</si>
  <si>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</si>
  <si>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</si>
  <si>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</si>
  <si>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</si>
  <si>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</si>
  <si>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</si>
  <si>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</si>
  <si>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</si>
  <si>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</si>
  <si>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</si>
  <si>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</si>
  <si>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</si>
  <si>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</si>
  <si>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</si>
  <si>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</si>
  <si>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</si>
  <si>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</si>
  <si>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</si>
  <si>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</si>
  <si>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</si>
  <si>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</si>
  <si>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</si>
  <si>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</si>
  <si>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</si>
  <si>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</si>
  <si>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</si>
  <si>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</si>
  <si>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</si>
  <si>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</si>
  <si>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</si>
  <si>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</si>
  <si>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</si>
  <si>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</si>
  <si>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</si>
  <si>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</si>
  <si>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</si>
  <si>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</si>
  <si>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</si>
  <si>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</si>
  <si>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</si>
  <si>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</si>
  <si>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</si>
  <si>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</si>
  <si>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</si>
  <si>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</si>
  <si>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</si>
  <si>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</si>
  <si>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</si>
  <si>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</si>
  <si>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</si>
  <si>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</si>
  <si>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</si>
  <si>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</si>
  <si>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</si>
  <si>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</si>
  <si>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</si>
  <si>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</si>
  <si>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</si>
  <si>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</si>
  <si>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</si>
  <si>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</si>
  <si>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</si>
  <si>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</si>
  <si>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</si>
  <si>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</si>
  <si>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</si>
  <si>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</si>
  <si>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</si>
  <si>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</si>
  <si>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</si>
  <si>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</si>
  <si>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</si>
  <si>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</si>
  <si>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</si>
  <si>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</si>
  <si>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</si>
  <si>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</si>
  <si>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</si>
  <si>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</si>
  <si>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</si>
  <si>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</si>
  <si>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</si>
  <si>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</si>
  <si>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</si>
  <si>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</si>
  <si>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</si>
  <si>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</si>
  <si>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</si>
  <si>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</si>
  <si>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</si>
  <si>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</si>
  <si>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</si>
  <si>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</si>
  <si>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</si>
  <si>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</si>
  <si>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</si>
  <si>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</si>
  <si>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</si>
  <si>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</si>
  <si>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</si>
  <si>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</si>
  <si>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</si>
  <si>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</si>
  <si>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</si>
  <si>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</si>
  <si>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</si>
  <si>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</si>
  <si>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</si>
  <si>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</si>
  <si>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</si>
  <si>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</si>
  <si>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</si>
  <si>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</si>
  <si>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</si>
  <si>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</si>
  <si>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</si>
  <si>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</si>
  <si>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</si>
  <si>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</si>
  <si>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</si>
  <si>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</si>
  <si>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</si>
  <si>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</si>
  <si>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</si>
  <si>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</si>
  <si>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</si>
  <si>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</si>
  <si>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</si>
  <si>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</si>
  <si>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</si>
  <si>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</si>
  <si>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</si>
  <si>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</si>
  <si>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</si>
  <si>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</si>
  <si>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</si>
  <si>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</si>
  <si>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</si>
  <si>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</si>
  <si>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</si>
  <si>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</si>
  <si>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</si>
  <si>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</si>
  <si>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</si>
  <si>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</si>
  <si>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</si>
  <si>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</si>
  <si>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</si>
  <si>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</si>
  <si>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</si>
  <si>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</si>
  <si>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</si>
  <si>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</si>
  <si>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</si>
  <si>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</si>
  <si>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</si>
  <si>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</si>
  <si>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</si>
  <si>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</si>
  <si>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</si>
  <si>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</si>
  <si>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</si>
  <si>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</si>
  <si>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</si>
  <si>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</si>
  <si>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</si>
  <si>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</si>
  <si>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</si>
  <si>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</si>
  <si>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</si>
  <si>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</si>
  <si>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</si>
  <si>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</si>
  <si>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</si>
  <si>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</si>
  <si>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</si>
  <si>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</si>
  <si>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</si>
  <si>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</si>
  <si>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</si>
  <si>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</si>
  <si>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</si>
  <si>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</si>
  <si>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</si>
  <si>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</si>
  <si>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</si>
  <si>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</si>
  <si>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</si>
  <si>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</si>
  <si>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</si>
  <si>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</si>
  <si>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</si>
  <si>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</si>
  <si>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</si>
  <si>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</si>
  <si>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</si>
  <si>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</si>
  <si>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</si>
  <si>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</si>
  <si>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</si>
  <si>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</si>
  <si>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</si>
  <si>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</si>
  <si>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</si>
  <si>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</si>
  <si>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</si>
  <si>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</si>
  <si>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</si>
  <si>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</si>
  <si>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</si>
  <si>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</si>
  <si>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</si>
  <si>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</si>
  <si>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</si>
  <si>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</si>
  <si>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</si>
  <si>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</si>
  <si>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</si>
  <si>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</si>
  <si>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</si>
  <si>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</si>
  <si>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</si>
  <si>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</si>
  <si>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</si>
  <si>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</si>
  <si>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</si>
  <si>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</si>
  <si>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</si>
  <si>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</si>
  <si>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</si>
  <si>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</si>
  <si>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</si>
  <si>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</si>
  <si>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</si>
  <si>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</si>
  <si>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</si>
  <si>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</si>
  <si>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</si>
  <si>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</si>
  <si>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</si>
  <si>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</si>
  <si>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</si>
  <si>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</si>
  <si>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</si>
  <si>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</si>
  <si>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</si>
  <si>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</si>
  <si>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</si>
  <si>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</si>
  <si>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</si>
  <si>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</si>
  <si>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</si>
  <si>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</si>
  <si>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</si>
  <si>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</si>
  <si>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</si>
  <si>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</si>
  <si>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</si>
  <si>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</si>
  <si>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</si>
  <si>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</si>
  <si>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</si>
  <si>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</si>
  <si>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</si>
  <si>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</si>
  <si>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</si>
  <si>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</si>
  <si>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</si>
  <si>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</si>
  <si>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</si>
  <si>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</si>
  <si>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</si>
  <si>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</si>
  <si>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</si>
  <si>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</si>
  <si>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</si>
  <si>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</si>
  <si>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</si>
  <si>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</si>
  <si>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</si>
  <si>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</si>
  <si>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</si>
  <si>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</si>
  <si>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</si>
  <si>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</si>
  <si>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</si>
  <si>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</si>
  <si>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</si>
  <si>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</si>
  <si>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</si>
  <si>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</si>
  <si>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</si>
  <si>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</si>
  <si>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</si>
  <si>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</si>
  <si>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</si>
  <si>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</si>
  <si>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</si>
  <si>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</si>
  <si>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</si>
  <si>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</si>
  <si>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</si>
  <si>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</si>
  <si>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</si>
  <si>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</si>
  <si>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</si>
  <si>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</si>
  <si>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</si>
  <si>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</si>
  <si>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</si>
  <si>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</si>
  <si>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</si>
  <si>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</si>
  <si>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</si>
  <si>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</si>
  <si>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</si>
  <si>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</si>
  <si>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</si>
  <si>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</si>
  <si>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</si>
  <si>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</si>
  <si>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</si>
  <si>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</si>
  <si>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</si>
  <si>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</si>
  <si>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</si>
  <si>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</si>
  <si>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</si>
  <si>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</si>
  <si>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</si>
  <si>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</si>
  <si>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</si>
  <si>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</si>
  <si>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</si>
  <si>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</si>
  <si>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</si>
  <si>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</si>
  <si>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</si>
  <si>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</si>
  <si>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</si>
  <si>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</si>
  <si>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</si>
  <si>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</si>
  <si>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</si>
  <si>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</si>
  <si>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</si>
  <si>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</si>
  <si>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</si>
  <si>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</si>
  <si>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</si>
  <si>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</si>
  <si>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</si>
  <si>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</si>
  <si>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</si>
  <si>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</si>
  <si>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</si>
  <si>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</si>
  <si>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</si>
  <si>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</si>
  <si>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</si>
  <si>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</si>
  <si>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</si>
  <si>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</si>
  <si>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</si>
  <si>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</si>
  <si>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</si>
  <si>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</si>
  <si>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</si>
  <si>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</si>
  <si>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</si>
  <si>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</si>
  <si>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</si>
  <si>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</si>
  <si>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</si>
  <si>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</si>
  <si>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</si>
  <si>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</si>
  <si>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</si>
  <si>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</si>
  <si>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</si>
  <si>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</si>
  <si>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</si>
  <si>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</si>
  <si>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</si>
  <si>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</si>
  <si>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</si>
  <si>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</si>
  <si>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</si>
  <si>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</si>
  <si>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</si>
  <si>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</si>
  <si>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</si>
  <si>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</si>
  <si>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</si>
  <si>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</si>
  <si>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</si>
  <si>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</si>
  <si>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</si>
  <si>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</si>
  <si>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</si>
  <si>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</si>
  <si>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</si>
  <si>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</si>
  <si>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</si>
  <si>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</si>
  <si>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</si>
  <si>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</si>
  <si>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</si>
  <si>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</si>
  <si>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</si>
  <si>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</si>
  <si>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</si>
  <si>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</si>
  <si>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</si>
  <si>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</si>
  <si>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</si>
  <si>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</si>
  <si>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</si>
  <si>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</si>
  <si>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</si>
  <si>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</si>
  <si>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</si>
  <si>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</si>
  <si>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</si>
  <si>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</si>
  <si>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</si>
  <si>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</si>
  <si>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</si>
  <si>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</si>
  <si>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</si>
  <si>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</si>
  <si>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</si>
  <si>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</si>
  <si>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</si>
  <si>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</si>
  <si>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</si>
  <si>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</si>
  <si>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</si>
  <si>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</si>
  <si>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</si>
  <si>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</si>
  <si>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</si>
  <si>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</si>
  <si>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</si>
  <si>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</si>
  <si>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</si>
  <si>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</si>
  <si>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</si>
  <si>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</si>
  <si>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</si>
  <si>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</si>
  <si>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</si>
  <si>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</si>
  <si>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</si>
  <si>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</si>
  <si>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</si>
  <si>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</si>
  <si>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</si>
  <si>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</si>
  <si>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</si>
  <si>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</si>
  <si>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</si>
  <si>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</si>
  <si>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</si>
  <si>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</si>
  <si>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</si>
  <si>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</si>
  <si>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</si>
  <si>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</si>
  <si>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</si>
  <si>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</si>
  <si>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</si>
  <si>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</si>
  <si>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</si>
  <si>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</si>
  <si>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</si>
  <si>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</si>
  <si>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</si>
  <si>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</si>
  <si>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</si>
  <si>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</si>
  <si>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</si>
  <si>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</si>
  <si>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</si>
  <si>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</si>
  <si>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</si>
  <si>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</si>
  <si>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</si>
  <si>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</si>
  <si>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</si>
  <si>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</si>
  <si>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</si>
  <si>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</si>
  <si>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</si>
  <si>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</si>
  <si>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</si>
  <si>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</si>
  <si>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</si>
  <si>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</si>
  <si>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</si>
  <si>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</si>
  <si>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</si>
  <si>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</si>
  <si>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</si>
  <si>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</si>
  <si>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</si>
  <si>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</si>
  <si>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</si>
  <si>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</si>
  <si>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</si>
  <si>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</si>
  <si>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</si>
  <si>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</si>
  <si>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</si>
  <si>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</si>
  <si>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</si>
  <si>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</si>
  <si>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</si>
  <si>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</si>
  <si>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</si>
  <si>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</si>
  <si>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</si>
  <si>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</si>
  <si>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</si>
  <si>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</si>
  <si>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</si>
  <si>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</si>
  <si>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</si>
  <si>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</si>
  <si>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</si>
  <si>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</si>
  <si>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</si>
  <si>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</si>
  <si>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</si>
  <si>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</si>
  <si>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</si>
  <si>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</si>
  <si>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</si>
  <si>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</si>
  <si>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</si>
  <si>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</si>
  <si>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</si>
  <si>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</si>
  <si>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</si>
  <si>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</si>
  <si>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</si>
  <si>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</si>
  <si>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</si>
  <si>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</si>
  <si>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</si>
  <si>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</si>
  <si>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</si>
  <si>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</si>
  <si>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</si>
  <si>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</si>
  <si>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</si>
  <si>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</si>
  <si>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</si>
  <si>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</si>
  <si>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</si>
  <si>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</si>
  <si>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</si>
  <si>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</si>
  <si>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</si>
  <si>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</si>
  <si>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</si>
  <si>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</si>
  <si>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</si>
  <si>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</si>
  <si>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</si>
  <si>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</si>
  <si>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</si>
  <si>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</si>
  <si>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</si>
  <si>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</si>
  <si>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</si>
  <si>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</si>
  <si>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</si>
  <si>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</si>
  <si>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</si>
  <si>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</si>
  <si>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</si>
  <si>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</si>
  <si>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</si>
  <si>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</si>
  <si>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</si>
  <si>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</si>
  <si>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</si>
  <si>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</si>
  <si>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</si>
  <si>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</si>
  <si>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</si>
  <si>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</si>
  <si>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</si>
  <si>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</si>
  <si>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</si>
  <si>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</si>
  <si>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</si>
  <si>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</si>
  <si>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</si>
  <si>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</si>
  <si>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</si>
  <si>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</si>
  <si>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</si>
  <si>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</si>
  <si>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</si>
  <si>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</si>
  <si>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</si>
  <si>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</si>
  <si>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</si>
  <si>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</si>
  <si>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</si>
  <si>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</si>
  <si>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</si>
  <si>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</si>
  <si>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</si>
  <si>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</si>
  <si>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</si>
  <si>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</si>
  <si>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</si>
  <si>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</si>
  <si>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</si>
  <si>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</si>
  <si>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</si>
  <si>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</si>
  <si>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</si>
  <si>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</si>
  <si>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</si>
  <si>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</si>
  <si>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</si>
  <si>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</si>
  <si>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</si>
  <si>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</si>
  <si>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</si>
  <si>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</si>
  <si>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</si>
  <si>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</si>
  <si>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</si>
  <si>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</si>
  <si>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</si>
  <si>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</si>
  <si>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</si>
  <si>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</si>
  <si>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</si>
  <si>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</si>
  <si>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</si>
  <si>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</si>
  <si>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</si>
  <si>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</si>
  <si>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</si>
  <si>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</si>
  <si>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</si>
  <si>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</si>
  <si>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</si>
  <si>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</si>
  <si>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</si>
  <si>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</si>
  <si>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</si>
  <si>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</si>
  <si>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</si>
  <si>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</si>
  <si>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</si>
  <si>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</si>
  <si>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</si>
  <si>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</si>
  <si>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</si>
  <si>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</si>
  <si>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</si>
  <si>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</si>
  <si>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</si>
  <si>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</si>
  <si>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</si>
  <si>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</si>
  <si>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</si>
  <si>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</si>
  <si>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</si>
  <si>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</si>
  <si>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</si>
  <si>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</si>
  <si>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</si>
  <si>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</si>
  <si>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</si>
  <si>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</si>
  <si>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</si>
  <si>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</si>
  <si>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</si>
  <si>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</si>
  <si>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</si>
  <si>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</si>
  <si>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</si>
  <si>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</si>
  <si>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</si>
  <si>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</si>
  <si>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</si>
  <si>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</si>
  <si>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</si>
  <si>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</si>
  <si>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</si>
  <si>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</si>
  <si>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</si>
  <si>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</si>
  <si>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</si>
  <si>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</si>
  <si>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</si>
  <si>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</si>
  <si>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</si>
  <si>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</si>
  <si>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</si>
  <si>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</si>
  <si>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</si>
  <si>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</si>
  <si>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</si>
  <si>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</si>
  <si>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</si>
  <si>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</si>
  <si>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</si>
  <si>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</si>
  <si>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</si>
  <si>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</si>
  <si>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</si>
  <si>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</si>
  <si>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</si>
  <si>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</si>
  <si>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</si>
  <si>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</si>
  <si>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</si>
  <si>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</si>
  <si>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</si>
  <si>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</si>
  <si>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</si>
  <si>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</si>
  <si>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</si>
  <si>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</si>
  <si>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</si>
  <si>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</si>
  <si>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</si>
  <si>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</si>
  <si>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</si>
  <si>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</si>
  <si>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</si>
  <si>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</si>
  <si>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</si>
  <si>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</si>
  <si>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</si>
  <si>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</si>
  <si>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</si>
  <si>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</si>
  <si>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</si>
  <si>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</si>
  <si>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</si>
  <si>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</si>
  <si>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</si>
  <si>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</si>
  <si>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</si>
  <si>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</si>
  <si>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</si>
  <si>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</si>
  <si>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</si>
  <si>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</si>
  <si>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</si>
  <si>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</si>
  <si>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</si>
  <si>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</si>
  <si>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</si>
  <si>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</si>
  <si>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</si>
  <si>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</si>
  <si>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</si>
  <si>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</si>
  <si>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</si>
  <si>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</si>
  <si>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</si>
  <si>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</si>
  <si>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</si>
  <si>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</si>
  <si>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</si>
  <si>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</si>
  <si>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</si>
  <si>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</si>
  <si>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</si>
  <si>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</si>
  <si>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</si>
  <si>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</si>
  <si>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</si>
  <si>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</si>
  <si>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</si>
  <si>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</si>
  <si>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</si>
  <si>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</si>
  <si>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</si>
  <si>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</si>
  <si>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</si>
  <si>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</si>
  <si>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</si>
  <si>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</si>
  <si>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</si>
  <si>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</si>
  <si>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</si>
  <si>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</si>
  <si>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</si>
  <si>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</si>
  <si>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</si>
  <si>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</si>
  <si>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</si>
  <si>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</si>
  <si>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</si>
  <si>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</si>
  <si>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</si>
  <si>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</si>
  <si>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</si>
  <si>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</si>
  <si>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</si>
  <si>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</si>
  <si>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</si>
  <si>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</si>
  <si>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</si>
  <si>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</si>
  <si>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</si>
  <si>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</si>
  <si>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</si>
  <si>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</si>
  <si>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</si>
  <si>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</si>
  <si>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</si>
  <si>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</si>
  <si>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</si>
  <si>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</si>
  <si>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</si>
  <si>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</si>
  <si>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</si>
  <si>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</si>
  <si>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</si>
  <si>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</si>
  <si>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</si>
  <si>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</si>
  <si>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</si>
  <si>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</si>
  <si>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</si>
  <si>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</si>
  <si>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</si>
  <si>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</si>
  <si>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</si>
  <si>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</si>
  <si>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</si>
  <si>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</si>
  <si>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</si>
  <si>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</si>
  <si>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</si>
  <si>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</si>
  <si>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</si>
  <si>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</si>
  <si>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</si>
  <si>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</si>
  <si>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</si>
  <si>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</si>
  <si>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</si>
  <si>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</si>
  <si>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</si>
  <si>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</si>
  <si>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</si>
  <si>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</si>
  <si>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</si>
  <si>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</si>
  <si>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</si>
  <si>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</si>
  <si>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</si>
  <si>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</si>
  <si>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</si>
  <si>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</si>
  <si>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</si>
  <si>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</si>
  <si>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</si>
  <si>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</si>
  <si>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</si>
  <si>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</si>
  <si>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</si>
  <si>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</si>
  <si>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</si>
  <si>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</si>
  <si>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</si>
  <si>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</si>
  <si>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</si>
  <si>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</si>
  <si>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</si>
  <si>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</si>
  <si>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</si>
  <si>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</si>
  <si>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</si>
  <si>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</si>
  <si>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</si>
  <si>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</si>
  <si>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</si>
  <si>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</si>
  <si>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</si>
  <si>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</si>
  <si>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</si>
  <si>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</si>
  <si>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</si>
  <si>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</si>
  <si>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</si>
  <si>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</si>
  <si>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</si>
  <si>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</si>
  <si>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</si>
  <si>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</si>
  <si>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</si>
  <si>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</si>
  <si>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</si>
  <si>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</si>
  <si>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</si>
  <si>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</si>
  <si>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</si>
  <si>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</si>
  <si>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</si>
  <si>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</si>
  <si>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</si>
  <si>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</si>
  <si>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</si>
  <si>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</si>
  <si>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</si>
  <si>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</si>
  <si>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</si>
  <si>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</si>
  <si>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</si>
  <si>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</si>
  <si>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</si>
  <si>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</si>
  <si>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</si>
  <si>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</si>
  <si>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</si>
  <si>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</si>
  <si>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</si>
  <si>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</si>
  <si>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</si>
  <si>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</si>
  <si>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</si>
  <si>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</si>
  <si>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</si>
  <si>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</si>
  <si>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</si>
  <si>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</si>
  <si>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</si>
  <si>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</si>
  <si>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</si>
  <si>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</si>
  <si>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</si>
  <si>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</si>
  <si>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</si>
  <si>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</si>
  <si>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</si>
  <si>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</si>
  <si>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</si>
  <si>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</si>
  <si>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</si>
  <si>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</si>
  <si>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</si>
  <si>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</si>
  <si>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</si>
  <si>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</si>
  <si>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</si>
  <si>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</si>
  <si>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</si>
  <si>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</si>
  <si>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</si>
  <si>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</si>
  <si>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</si>
  <si>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</si>
  <si>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</si>
  <si>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</si>
  <si>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</si>
  <si>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</si>
  <si>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</si>
  <si>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</si>
  <si>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</si>
  <si>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</si>
  <si>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</si>
  <si>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</si>
  <si>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</si>
  <si>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</si>
  <si>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</si>
  <si>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</si>
  <si>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</si>
  <si>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</si>
  <si>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</si>
  <si>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</si>
  <si>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</si>
  <si>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</si>
  <si>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</si>
  <si>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</si>
  <si>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</si>
  <si>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</si>
  <si>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</si>
  <si>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</si>
  <si>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</si>
  <si>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</si>
  <si>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</si>
  <si>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</si>
  <si>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</si>
  <si>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</si>
  <si>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</si>
  <si>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</si>
  <si>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</si>
  <si>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</si>
  <si>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</si>
  <si>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</si>
  <si>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</si>
  <si>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</si>
  <si>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</si>
  <si>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</si>
  <si>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</si>
  <si>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</si>
  <si>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</si>
  <si>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</si>
  <si>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</si>
  <si>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</si>
  <si>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</si>
  <si>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</si>
  <si>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</si>
  <si>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</si>
  <si>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</si>
  <si>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</si>
  <si>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</si>
  <si>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</si>
  <si>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</si>
  <si>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</si>
  <si>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</si>
  <si>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</si>
  <si>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</si>
  <si>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</si>
  <si>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</si>
  <si>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</si>
  <si>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</si>
  <si>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</si>
  <si>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</si>
  <si>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</si>
  <si>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</si>
  <si>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</si>
  <si>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</si>
  <si>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</si>
  <si>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</si>
  <si>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</si>
  <si>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</si>
  <si>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</si>
  <si>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</si>
  <si>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</si>
  <si>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</si>
  <si>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</si>
  <si>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</si>
  <si>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</si>
  <si>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</si>
  <si>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</si>
  <si>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</si>
  <si>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</si>
  <si>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</si>
  <si>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</si>
  <si>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</si>
  <si>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</si>
  <si>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</si>
  <si>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</si>
  <si>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</si>
  <si>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</si>
  <si>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</si>
  <si>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</si>
  <si>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</si>
  <si>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</si>
  <si>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</si>
  <si>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</si>
  <si>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</si>
  <si>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</si>
  <si>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</si>
  <si>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</si>
  <si>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</si>
  <si>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</si>
  <si>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</si>
  <si>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</si>
  <si>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</si>
  <si>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</si>
  <si>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</si>
  <si>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</si>
  <si>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</si>
  <si>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</si>
  <si>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</si>
  <si>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</si>
  <si>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</si>
  <si>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</si>
  <si>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</si>
  <si>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</si>
  <si>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</si>
  <si>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</si>
  <si>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</si>
  <si>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</si>
  <si>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</si>
  <si>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</si>
  <si>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</si>
  <si>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</si>
  <si>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</si>
  <si>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</si>
  <si>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</si>
  <si>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</si>
  <si>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</si>
  <si>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</si>
  <si>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</si>
  <si>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</si>
  <si>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</si>
  <si>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</si>
  <si>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</si>
  <si>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</si>
  <si>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</si>
  <si>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</si>
  <si>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</si>
  <si>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</si>
  <si>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</si>
  <si>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</si>
  <si>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</si>
  <si>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</si>
  <si>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</si>
  <si>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</si>
  <si>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</si>
  <si>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</si>
  <si>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</si>
  <si>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</si>
  <si>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</si>
  <si>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</si>
  <si>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</si>
  <si>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</si>
  <si>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</si>
  <si>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</si>
  <si>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</si>
  <si>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</si>
  <si>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</si>
  <si>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</si>
  <si>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</si>
  <si>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</si>
  <si>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</si>
  <si>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</si>
  <si>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</si>
  <si>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</si>
  <si>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</si>
  <si>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</si>
  <si>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</si>
  <si>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</si>
  <si>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</si>
  <si>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</si>
  <si>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</si>
  <si>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</si>
  <si>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</si>
  <si>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</si>
  <si>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</si>
  <si>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</si>
  <si>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</si>
  <si>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</si>
  <si>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</si>
  <si>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</si>
  <si>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</si>
  <si>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</si>
  <si>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</si>
  <si>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</si>
  <si>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</si>
  <si>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</si>
  <si>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</si>
  <si>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</si>
  <si>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</si>
  <si>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</si>
  <si>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</si>
  <si>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</si>
  <si>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</si>
  <si>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</si>
  <si>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</si>
  <si>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</si>
  <si>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</si>
  <si>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</si>
  <si>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</si>
  <si>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</si>
  <si>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</si>
  <si>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</si>
  <si>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</si>
  <si>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</si>
  <si>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</si>
  <si>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</si>
  <si>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</si>
  <si>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</si>
  <si>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</si>
  <si>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</si>
  <si>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</si>
  <si>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</si>
  <si>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</si>
  <si>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</si>
  <si>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</si>
  <si>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</si>
  <si>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</si>
  <si>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</si>
  <si>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</si>
  <si>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</si>
  <si>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</si>
  <si>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</si>
  <si>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</si>
  <si>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</si>
  <si>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</si>
  <si>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</si>
  <si>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</si>
  <si>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</si>
  <si>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</si>
  <si>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</si>
  <si>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</si>
  <si>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</si>
  <si>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</si>
  <si>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</si>
  <si>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</si>
  <si>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</si>
  <si>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</si>
  <si>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</si>
  <si>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</si>
  <si>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</si>
  <si>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</si>
  <si>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</si>
  <si>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</si>
  <si>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</si>
  <si>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</si>
  <si>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</si>
  <si>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</si>
  <si>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</si>
  <si>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</si>
  <si>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</si>
  <si>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</si>
  <si>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</si>
  <si>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</si>
  <si>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</si>
  <si>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</si>
  <si>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</si>
  <si>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</si>
  <si>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</si>
  <si>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</si>
  <si>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</si>
  <si>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</si>
  <si>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</si>
  <si>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</si>
  <si>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</si>
  <si>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</si>
  <si>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</si>
  <si>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</si>
  <si>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</si>
  <si>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</si>
  <si>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</si>
  <si>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</si>
  <si>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</si>
  <si>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</si>
  <si>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</si>
  <si>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</si>
  <si>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</si>
  <si>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</si>
  <si>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</si>
  <si>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</si>
  <si>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</si>
  <si>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</si>
  <si>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</si>
  <si>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</si>
  <si>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</si>
  <si>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</si>
  <si>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</si>
  <si>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</si>
  <si>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</si>
  <si>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</si>
  <si>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</si>
  <si>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</si>
  <si>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</si>
  <si>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</si>
  <si>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</si>
  <si>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</si>
  <si>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</si>
  <si>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</si>
  <si>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</si>
  <si>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</si>
  <si>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</si>
  <si>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</si>
  <si>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</si>
  <si>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</si>
  <si>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</si>
  <si>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</si>
  <si>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</si>
  <si>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</si>
  <si>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</si>
  <si>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</si>
  <si>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</si>
  <si>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</si>
  <si>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</si>
  <si>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</si>
  <si>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</si>
  <si>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</si>
  <si>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</si>
  <si>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</si>
  <si>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</si>
  <si>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</si>
  <si>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</si>
  <si>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</si>
  <si>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</si>
  <si>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</si>
  <si>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</si>
  <si>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</si>
  <si>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</si>
  <si>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</si>
  <si>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</si>
  <si>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</si>
  <si>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</si>
  <si>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</si>
  <si>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</si>
  <si>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</si>
  <si>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</si>
  <si>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</si>
  <si>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</si>
  <si>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</si>
  <si>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</si>
  <si>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</si>
  <si>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</si>
  <si>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</si>
  <si>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</si>
  <si>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</si>
  <si>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</si>
  <si>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</si>
  <si>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</si>
  <si>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</si>
  <si>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</si>
  <si>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</si>
  <si>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</si>
  <si>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</si>
  <si>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</si>
  <si>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</si>
  <si>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</si>
  <si>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</si>
  <si>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</si>
  <si>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</si>
  <si>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</si>
  <si>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</si>
  <si>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</si>
  <si>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</si>
  <si>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</si>
  <si>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</si>
  <si>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</si>
  <si>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</si>
  <si>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</si>
  <si>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</si>
  <si>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</si>
  <si>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</si>
  <si>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</si>
  <si>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</si>
  <si>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</si>
  <si>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</si>
  <si>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</si>
  <si>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</si>
  <si>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</si>
  <si>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</si>
  <si>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</si>
  <si>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</si>
  <si>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</si>
  <si>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</si>
  <si>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</si>
  <si>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</si>
  <si>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</si>
  <si>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</si>
  <si>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</si>
  <si>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</si>
  <si>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</si>
  <si>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</si>
  <si>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</si>
  <si>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</si>
  <si>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</si>
  <si>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</si>
  <si>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</si>
  <si>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</si>
  <si>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</si>
  <si>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</si>
  <si>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</si>
  <si>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</si>
  <si>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</si>
  <si>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</si>
  <si>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</si>
  <si>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</si>
  <si>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</si>
  <si>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</si>
  <si>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</si>
  <si>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</si>
  <si>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</si>
  <si>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</si>
  <si>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</si>
  <si>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</si>
  <si>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</si>
  <si>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</si>
  <si>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</si>
  <si>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</si>
  <si>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</si>
  <si>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</si>
  <si>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</si>
  <si>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</si>
  <si>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</si>
  <si>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</si>
  <si>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</si>
  <si>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</si>
  <si>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</si>
  <si>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</si>
  <si>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</si>
  <si>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</si>
  <si>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</si>
  <si>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</si>
  <si>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</si>
  <si>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</si>
  <si>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</si>
  <si>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</si>
  <si>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</si>
  <si>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</si>
  <si>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</si>
  <si>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</si>
  <si>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</si>
  <si>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</si>
  <si>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</si>
  <si>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</si>
  <si>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</si>
  <si>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</si>
  <si>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</si>
  <si>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</si>
  <si>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</si>
  <si>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</si>
  <si>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</si>
  <si>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</si>
  <si>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</si>
  <si>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</si>
  <si>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</si>
  <si>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</si>
  <si>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</si>
  <si>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</si>
  <si>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</si>
  <si>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</si>
  <si>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</si>
  <si>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</si>
  <si>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</si>
  <si>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</si>
  <si>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</si>
  <si>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</si>
  <si>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</si>
  <si>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</si>
  <si>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</si>
  <si>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</si>
  <si>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</si>
  <si>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</si>
  <si>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</si>
  <si>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</si>
  <si>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</si>
  <si>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</si>
  <si>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</si>
  <si>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</si>
  <si>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</si>
  <si>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</si>
  <si>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</si>
  <si>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</si>
  <si>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</si>
  <si>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</si>
  <si>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</si>
  <si>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</si>
  <si>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</si>
  <si>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</si>
  <si>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</si>
  <si>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</si>
  <si>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</si>
  <si>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</si>
  <si>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</si>
  <si>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</si>
  <si>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</si>
  <si>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</si>
  <si>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</si>
  <si>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</si>
  <si>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</si>
  <si>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</si>
  <si>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</si>
  <si>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</si>
  <si>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</si>
  <si>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</si>
  <si>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</si>
  <si>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</si>
  <si>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</si>
  <si>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</si>
  <si>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</si>
  <si>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</si>
  <si>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</si>
  <si>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</si>
  <si>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</si>
  <si>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</si>
  <si>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</si>
  <si>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</si>
  <si>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</si>
  <si>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</si>
  <si>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</si>
  <si>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</si>
  <si>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</si>
  <si>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</si>
  <si>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</si>
  <si>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</si>
  <si>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</si>
  <si>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</si>
  <si>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</si>
  <si>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</si>
  <si>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</si>
  <si>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</si>
  <si>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</si>
  <si>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</si>
  <si>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</si>
  <si>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</si>
  <si>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</si>
  <si>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</si>
  <si>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</si>
  <si>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</si>
  <si>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</si>
  <si>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</si>
  <si>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</si>
  <si>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</si>
  <si>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</si>
  <si>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</si>
  <si>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</si>
  <si>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</si>
  <si>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</si>
  <si>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</si>
  <si>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</si>
  <si>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</si>
  <si>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</si>
  <si>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</si>
  <si>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</si>
  <si>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</si>
  <si>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</si>
  <si>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</si>
  <si>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</si>
  <si>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</si>
  <si>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</si>
  <si>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</si>
  <si>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</si>
  <si>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</si>
  <si>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</si>
  <si>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</si>
  <si>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</si>
  <si>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</si>
  <si>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</si>
  <si>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</si>
  <si>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</si>
  <si>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</si>
  <si>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</si>
  <si>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</si>
  <si>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</si>
  <si>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</si>
  <si>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</si>
  <si>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</si>
  <si>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</si>
  <si>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</si>
  <si>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</si>
  <si>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</si>
  <si>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</si>
  <si>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</si>
  <si>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</si>
  <si>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</si>
  <si>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</si>
  <si>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</si>
  <si>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</si>
  <si>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</si>
  <si>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</si>
  <si>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</si>
  <si>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</si>
  <si>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</si>
  <si>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</si>
  <si>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</si>
  <si>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</si>
  <si>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</si>
  <si>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</si>
  <si>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</si>
  <si>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</si>
  <si>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</si>
  <si>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</si>
  <si>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</si>
  <si>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</si>
  <si>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</si>
  <si>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</si>
  <si>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</si>
  <si>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</si>
  <si>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</si>
  <si>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</si>
  <si>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</si>
  <si>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</si>
  <si>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</si>
  <si>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</si>
  <si>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</si>
  <si>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</si>
  <si>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</si>
  <si>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</si>
  <si>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</si>
  <si>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</si>
  <si>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</si>
  <si>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</si>
  <si>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</si>
  <si>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</si>
  <si>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</si>
  <si>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</si>
  <si>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</si>
  <si>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</si>
  <si>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</si>
  <si>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</si>
  <si>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</si>
  <si>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</si>
  <si>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</si>
  <si>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</si>
  <si>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</si>
  <si>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</si>
  <si>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</si>
  <si>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</si>
  <si>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</si>
  <si>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</si>
  <si>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</si>
  <si>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</si>
  <si>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</si>
  <si>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</si>
  <si>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</si>
  <si>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</si>
  <si>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</si>
  <si>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</si>
  <si>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</si>
  <si>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</si>
  <si>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</si>
  <si>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</si>
  <si>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</si>
  <si>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</si>
  <si>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</si>
  <si>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</si>
  <si>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</si>
  <si>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</si>
  <si>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</si>
  <si>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</si>
  <si>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</si>
  <si>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</si>
  <si>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</si>
  <si>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</si>
  <si>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</si>
  <si>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</si>
  <si>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</si>
  <si>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</si>
  <si>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</si>
  <si>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</si>
  <si>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</si>
  <si>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</si>
  <si>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</si>
  <si>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</si>
  <si>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</si>
  <si>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</si>
  <si>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</si>
  <si>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</si>
  <si>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</si>
  <si>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</si>
  <si>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</si>
  <si>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</si>
  <si>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</si>
  <si>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</si>
  <si>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</si>
  <si>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</si>
  <si>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</si>
  <si>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</si>
  <si>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</si>
  <si>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</si>
  <si>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</si>
  <si>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</si>
  <si>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</si>
  <si>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</si>
  <si>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</si>
  <si>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</si>
  <si>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</si>
  <si>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</si>
  <si>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</si>
  <si>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</si>
  <si>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</si>
  <si>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</si>
  <si>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</si>
  <si>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</si>
  <si>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</si>
  <si>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</si>
  <si>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</si>
  <si>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</si>
  <si>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</si>
  <si>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</si>
  <si>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</si>
  <si>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</si>
  <si>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</si>
  <si>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</si>
  <si>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</si>
  <si>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</si>
  <si>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</si>
  <si>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</si>
  <si>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</si>
  <si>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</si>
  <si>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</si>
  <si>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</si>
  <si>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</si>
  <si>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</si>
  <si>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</si>
  <si>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</si>
  <si>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</si>
  <si>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</si>
  <si>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</si>
  <si>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</si>
  <si>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</si>
  <si>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</si>
  <si>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</si>
  <si>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</si>
  <si>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</si>
  <si>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</si>
  <si>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</si>
  <si>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</si>
  <si>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</si>
  <si>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</si>
  <si>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</si>
  <si>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</si>
  <si>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</si>
  <si>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</si>
  <si>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</si>
  <si>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</si>
  <si>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</si>
  <si>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</si>
  <si>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</si>
  <si>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</si>
  <si>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</si>
  <si>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</si>
  <si>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</si>
  <si>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</si>
  <si>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</si>
  <si>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</si>
  <si>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</si>
  <si>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</si>
  <si>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</si>
  <si>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</si>
  <si>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</si>
  <si>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</si>
  <si>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</si>
  <si>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</si>
  <si>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</si>
  <si>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</si>
  <si>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</si>
  <si>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</si>
  <si>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</si>
  <si>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</si>
  <si>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</si>
  <si>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</si>
  <si>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</si>
  <si>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</si>
  <si>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</si>
  <si>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</si>
  <si>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</si>
  <si>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</si>
  <si>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</si>
  <si>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</si>
  <si>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</si>
  <si>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</si>
  <si>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</si>
  <si>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</si>
  <si>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</si>
  <si>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</si>
  <si>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</si>
  <si>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</si>
  <si>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</si>
  <si>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</si>
  <si>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</si>
  <si>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</si>
  <si>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</si>
  <si>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</si>
  <si>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</si>
  <si>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</si>
  <si>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</si>
  <si>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</si>
  <si>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</si>
  <si>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</si>
  <si>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</si>
  <si>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</si>
  <si>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</si>
  <si>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</si>
  <si>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</si>
  <si>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</si>
  <si>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</si>
  <si>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</si>
  <si>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</si>
  <si>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</si>
  <si>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</si>
  <si>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</si>
  <si>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</si>
  <si>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</si>
  <si>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</si>
  <si>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</si>
  <si>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</si>
  <si>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</si>
  <si>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</si>
  <si>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</si>
  <si>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</si>
  <si>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</si>
  <si>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</si>
  <si>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</si>
  <si>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</si>
  <si>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</si>
  <si>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</si>
  <si>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</si>
  <si>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</si>
  <si>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</si>
  <si>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</si>
  <si>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</si>
  <si>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</si>
  <si>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</si>
  <si>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</si>
  <si>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</si>
  <si>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</si>
  <si>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</si>
  <si>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</si>
  <si>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</si>
  <si>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</si>
  <si>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</si>
  <si>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</si>
  <si>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</si>
  <si>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</si>
  <si>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</si>
  <si>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</si>
  <si>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</si>
  <si>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</si>
  <si>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</si>
  <si>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</si>
  <si>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</si>
  <si>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</si>
  <si>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</si>
  <si>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</si>
  <si>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</si>
  <si>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</si>
  <si>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</si>
  <si>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</si>
  <si>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</si>
  <si>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</si>
  <si>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</si>
  <si>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</si>
  <si>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</si>
  <si>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</si>
  <si>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</si>
  <si>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</si>
  <si>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</si>
  <si>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</si>
  <si>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</si>
  <si>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</si>
  <si>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</si>
  <si>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</si>
  <si>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</si>
  <si>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</si>
  <si>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</si>
  <si>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</si>
  <si>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</si>
  <si>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</si>
  <si>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</si>
  <si>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</si>
  <si>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</si>
  <si>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</si>
  <si>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</si>
  <si>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</si>
  <si>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</si>
  <si>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</si>
  <si>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</si>
  <si>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</si>
  <si>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</si>
  <si>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</si>
  <si>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</si>
  <si>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</si>
  <si>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</si>
  <si>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</si>
  <si>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</si>
  <si>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</si>
  <si>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</si>
  <si>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</si>
  <si>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</si>
  <si>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</si>
  <si>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</si>
  <si>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</si>
  <si>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</si>
  <si>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</si>
  <si>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</si>
  <si>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</si>
  <si>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</si>
  <si>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</si>
  <si>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</si>
  <si>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</si>
  <si>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</si>
  <si>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</si>
  <si>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</si>
  <si>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</si>
  <si>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</si>
  <si>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</si>
  <si>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</si>
  <si>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</si>
  <si>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</si>
  <si>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</si>
  <si>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</si>
  <si>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</si>
  <si>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</si>
  <si>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</si>
  <si>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</si>
  <si>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</si>
  <si>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</si>
  <si>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</si>
  <si>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</si>
  <si>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</si>
  <si>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</si>
  <si>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</si>
  <si>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</si>
  <si>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</si>
  <si>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</si>
  <si>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</si>
  <si>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</si>
  <si>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</si>
  <si>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</si>
  <si>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</si>
  <si>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</si>
  <si>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</si>
  <si>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</si>
  <si>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</si>
  <si>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</si>
  <si>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</si>
  <si>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</si>
  <si>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</si>
  <si>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</si>
  <si>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</si>
  <si>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</si>
  <si>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</si>
  <si>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</si>
  <si>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</si>
  <si>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</si>
  <si>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</si>
  <si>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</si>
  <si>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</si>
  <si>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</si>
  <si>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</si>
  <si>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</si>
  <si>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</si>
  <si>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</si>
  <si>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</si>
  <si>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</si>
  <si>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</si>
  <si>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</si>
  <si>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</si>
  <si>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</si>
  <si>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</si>
  <si>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</si>
  <si>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</si>
  <si>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</si>
  <si>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</si>
  <si>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</si>
  <si>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</si>
  <si>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</si>
  <si>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</si>
  <si>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</si>
  <si>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</si>
  <si>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</si>
  <si>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</si>
  <si>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</si>
  <si>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</si>
  <si>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</si>
  <si>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</si>
  <si>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</si>
  <si>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</si>
  <si>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</si>
  <si>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</si>
  <si>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</si>
  <si>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</si>
  <si>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</si>
  <si>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</si>
  <si>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</si>
  <si>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</si>
  <si>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</si>
  <si>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</si>
  <si>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</si>
  <si>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</si>
  <si>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</si>
  <si>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</si>
  <si>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</si>
  <si>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</si>
  <si>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</si>
  <si>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</si>
  <si>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</si>
  <si>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</si>
  <si>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</si>
  <si>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</si>
  <si>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</si>
  <si>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</si>
  <si>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</si>
  <si>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</si>
  <si>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</si>
  <si>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</si>
  <si>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</si>
  <si>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</si>
  <si>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</si>
  <si>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</si>
  <si>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</si>
  <si>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</si>
  <si>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</si>
  <si>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</si>
  <si>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</si>
  <si>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</si>
  <si>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</si>
  <si>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</si>
  <si>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</si>
  <si>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</si>
  <si>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</si>
  <si>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</si>
  <si>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</si>
  <si>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</si>
  <si>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</si>
  <si>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</si>
  <si>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</si>
  <si>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</si>
  <si>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</si>
  <si>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</si>
  <si>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</si>
  <si>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</si>
  <si>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</si>
  <si>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</si>
  <si>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</si>
  <si>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</si>
  <si>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</si>
  <si>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</si>
  <si>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</si>
  <si>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</si>
  <si>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</si>
  <si>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</si>
  <si>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</si>
  <si>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</si>
  <si>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</si>
  <si>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</si>
  <si>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</si>
  <si>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</si>
  <si>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</si>
  <si>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</si>
  <si>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</si>
  <si>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</si>
  <si>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</si>
  <si>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</si>
  <si>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</si>
  <si>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</si>
  <si>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</si>
  <si>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</si>
  <si>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</si>
  <si>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</si>
  <si>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</si>
  <si>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</si>
  <si>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</si>
  <si>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</si>
  <si>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</si>
  <si>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</si>
  <si>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</si>
  <si>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</si>
  <si>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</si>
  <si>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</si>
  <si>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</si>
  <si>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</si>
  <si>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</si>
  <si>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</si>
  <si>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</si>
  <si>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</si>
  <si>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</si>
  <si>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</si>
  <si>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</si>
  <si>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</si>
  <si>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</si>
  <si>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</si>
  <si>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</si>
  <si>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</si>
  <si>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</si>
  <si>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</si>
  <si>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</si>
  <si>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</si>
  <si>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</si>
  <si>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</si>
  <si>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</si>
  <si>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</si>
  <si>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</si>
  <si>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</si>
  <si>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</si>
  <si>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</si>
  <si>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</si>
  <si>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</si>
  <si>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</si>
  <si>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</si>
  <si>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</si>
  <si>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</si>
  <si>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</si>
  <si>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</si>
  <si>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</si>
  <si>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</si>
  <si>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</si>
  <si>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</si>
  <si>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</si>
  <si>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</si>
  <si>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</si>
  <si>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</si>
  <si>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</si>
  <si>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</si>
  <si>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</si>
  <si>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</si>
  <si>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</si>
  <si>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</si>
  <si>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</si>
  <si>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</si>
  <si>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</si>
  <si>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</si>
  <si>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</si>
  <si>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</si>
  <si>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</si>
  <si>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</si>
  <si>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</si>
  <si>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</si>
  <si>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</si>
  <si>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</si>
  <si>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</si>
  <si>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</si>
  <si>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</si>
  <si>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</si>
  <si>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</si>
  <si>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</si>
  <si>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</si>
  <si>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</si>
  <si>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</si>
  <si>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</si>
  <si>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</si>
  <si>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</si>
  <si>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</si>
  <si>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</si>
  <si>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</si>
  <si>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</si>
  <si>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</si>
  <si>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</si>
  <si>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</si>
  <si>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</si>
  <si>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</si>
  <si>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</si>
  <si>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</si>
  <si>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</si>
  <si>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</si>
  <si>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</si>
  <si>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</si>
  <si>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</si>
  <si>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</si>
  <si>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</si>
  <si>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</si>
  <si>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</si>
  <si>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</si>
  <si>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</si>
  <si>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</si>
  <si>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</si>
  <si>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</si>
  <si>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</si>
  <si>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</si>
  <si>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</si>
  <si>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</si>
  <si>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</si>
  <si>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</si>
  <si>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</si>
  <si>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</si>
  <si>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</si>
  <si>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</si>
  <si>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</si>
  <si>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</si>
  <si>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</si>
  <si>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</si>
  <si>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</si>
  <si>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</si>
  <si>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</si>
  <si>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</si>
  <si>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</si>
  <si>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</si>
  <si>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</si>
  <si>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</si>
  <si>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</si>
  <si>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</si>
  <si>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</si>
  <si>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</si>
  <si>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</si>
  <si>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</si>
  <si>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</si>
  <si>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</si>
  <si>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</si>
  <si>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</si>
  <si>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</si>
  <si>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</si>
  <si>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</si>
  <si>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</si>
  <si>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</si>
  <si>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</si>
  <si>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</si>
  <si>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</si>
  <si>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</si>
  <si>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</si>
  <si>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</si>
  <si>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</si>
  <si>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</si>
  <si>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</si>
  <si>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</si>
  <si>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</si>
  <si>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</si>
  <si>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</si>
  <si>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</si>
  <si>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</si>
  <si>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</si>
  <si>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</si>
  <si>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</si>
  <si>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</si>
  <si>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</si>
  <si>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</si>
  <si>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</si>
  <si>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</si>
  <si>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</si>
  <si>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</si>
  <si>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</si>
  <si>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</si>
  <si>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</si>
  <si>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</si>
  <si>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</si>
  <si>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</si>
  <si>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</si>
  <si>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</si>
  <si>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</si>
  <si>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</si>
  <si>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</si>
  <si>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</si>
  <si>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</si>
  <si>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</si>
  <si>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</si>
  <si>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</si>
  <si>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</si>
  <si>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</si>
  <si>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</si>
  <si>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</si>
  <si>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</si>
  <si>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</si>
  <si>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</si>
  <si>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</si>
  <si>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</si>
  <si>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</si>
  <si>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</si>
  <si>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</si>
  <si>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</si>
  <si>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</si>
  <si>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</si>
  <si>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</si>
  <si>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</si>
  <si>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</si>
  <si>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</si>
  <si>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</si>
  <si>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</si>
  <si>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</si>
  <si>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</si>
  <si>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</si>
  <si>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</si>
  <si>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</si>
  <si>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</si>
  <si>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</si>
  <si>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</si>
  <si>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</si>
  <si>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</si>
  <si>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</si>
  <si>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</si>
  <si>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</si>
  <si>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</si>
  <si>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</si>
  <si>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</si>
  <si>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</si>
  <si>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</si>
  <si>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</si>
  <si>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</si>
  <si>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</si>
  <si>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</si>
  <si>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</si>
  <si>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</si>
  <si>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</si>
  <si>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</si>
  <si>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</si>
  <si>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</si>
  <si>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</si>
  <si>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</si>
  <si>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</si>
  <si>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</si>
  <si>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</si>
  <si>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</si>
  <si>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</si>
  <si>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</si>
  <si>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</si>
  <si>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</si>
  <si>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</si>
  <si>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</si>
  <si>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</si>
  <si>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</si>
  <si>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</si>
  <si>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</si>
  <si>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</si>
  <si>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</si>
  <si>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</si>
  <si>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</si>
  <si>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</si>
  <si>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</si>
  <si>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</si>
  <si>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</si>
  <si>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</si>
  <si>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</si>
  <si>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</si>
  <si>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</si>
  <si>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</si>
  <si>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</si>
  <si>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</si>
  <si>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</si>
  <si>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</si>
  <si>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</si>
  <si>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</si>
  <si>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</si>
  <si>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</si>
  <si>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</si>
  <si>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</si>
  <si>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</si>
  <si>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</si>
  <si>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</si>
  <si>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</si>
  <si>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</si>
  <si>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</si>
  <si>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</si>
  <si>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</si>
  <si>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</si>
  <si>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</si>
  <si>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</si>
  <si>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</si>
  <si>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</si>
  <si>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</si>
  <si>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</si>
  <si>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</si>
  <si>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</si>
  <si>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</si>
  <si>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</si>
  <si>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</si>
  <si>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</si>
  <si>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</si>
  <si>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</si>
  <si>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</si>
  <si>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</si>
  <si>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</si>
  <si>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</si>
  <si>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</si>
  <si>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</si>
  <si>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</si>
  <si>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</si>
  <si>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</si>
  <si>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</si>
  <si>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</si>
  <si>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</si>
  <si>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</si>
  <si>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</si>
  <si>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</si>
  <si>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</si>
  <si>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</si>
  <si>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</si>
  <si>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</si>
  <si>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</si>
  <si>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</si>
  <si>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</si>
  <si>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</si>
  <si>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</si>
  <si>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</si>
  <si>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</si>
  <si>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</si>
  <si>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</si>
  <si>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</si>
  <si>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</si>
  <si>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</si>
  <si>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</si>
  <si>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</si>
  <si>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</si>
  <si>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</si>
  <si>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</si>
  <si>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</si>
  <si>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</si>
  <si>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</si>
  <si>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</si>
  <si>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</si>
  <si>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</si>
  <si>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</si>
  <si>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</si>
  <si>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</si>
  <si>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</si>
  <si>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</si>
  <si>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</si>
  <si>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</si>
  <si>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</si>
  <si>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</si>
  <si>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</si>
  <si>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</si>
  <si>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</si>
  <si>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</si>
  <si>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</si>
  <si>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</si>
  <si>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</si>
  <si>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</si>
  <si>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</si>
  <si>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</si>
  <si>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</si>
  <si>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</si>
  <si>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</si>
  <si>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</si>
  <si>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</si>
  <si>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</si>
  <si>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</si>
  <si>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</si>
  <si>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</si>
  <si>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</si>
  <si>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</si>
  <si>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</si>
  <si>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</si>
  <si>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</si>
  <si>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</si>
  <si>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</si>
  <si>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</si>
  <si>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</si>
  <si>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</si>
  <si>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</si>
  <si>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</si>
  <si>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</si>
  <si>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</si>
  <si>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</si>
  <si>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</si>
  <si>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</si>
  <si>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</si>
  <si>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</si>
  <si>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</si>
  <si>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</si>
  <si>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</si>
  <si>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</si>
  <si>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</si>
  <si>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</si>
  <si>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</si>
  <si>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</si>
  <si>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</si>
  <si>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</si>
  <si>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</si>
  <si>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</si>
  <si>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</si>
  <si>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</si>
  <si>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</si>
  <si>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</si>
  <si>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</si>
  <si>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</si>
  <si>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</si>
  <si>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</si>
  <si>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</si>
  <si>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</si>
  <si>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</si>
  <si>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</si>
  <si>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</si>
  <si>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</si>
  <si>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</si>
  <si>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</si>
  <si>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</si>
  <si>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</si>
  <si>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</si>
  <si>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</si>
  <si>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</si>
  <si>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</si>
  <si>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</si>
  <si>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</si>
  <si>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</si>
  <si>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</si>
  <si>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</si>
  <si>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</si>
  <si>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</si>
  <si>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</si>
  <si>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</si>
  <si>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</si>
  <si>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</si>
  <si>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</si>
  <si>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</si>
  <si>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</si>
  <si>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</si>
  <si>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</si>
  <si>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</si>
  <si>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</si>
  <si>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</si>
  <si>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</si>
  <si>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</si>
  <si>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</si>
  <si>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</si>
  <si>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</si>
  <si>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</si>
  <si>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</si>
  <si>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</si>
  <si>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</si>
  <si>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</si>
  <si>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</si>
  <si>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</si>
  <si>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</si>
  <si>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</si>
  <si>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</si>
  <si>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</si>
  <si>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</si>
  <si>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</si>
  <si>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</si>
  <si>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</si>
  <si>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</si>
  <si>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</si>
  <si>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</si>
  <si>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</si>
  <si>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</si>
  <si>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</si>
  <si>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</si>
  <si>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</si>
  <si>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</si>
  <si>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</si>
  <si>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</si>
  <si>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</si>
  <si>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</si>
  <si>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</si>
  <si>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</si>
  <si>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</si>
  <si>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</si>
  <si>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</si>
  <si>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</si>
  <si>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</si>
  <si>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</si>
  <si>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</si>
  <si>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</si>
  <si>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</si>
  <si>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</si>
  <si>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</si>
  <si>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</si>
  <si>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</si>
  <si>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</si>
  <si>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</si>
  <si>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</si>
  <si>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</si>
  <si>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</si>
  <si>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</si>
  <si>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</si>
  <si>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</si>
  <si>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</si>
  <si>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</si>
  <si>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</si>
  <si>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</si>
  <si>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</si>
  <si>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</si>
  <si>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</si>
  <si>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</si>
  <si>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</si>
  <si>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</si>
  <si>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</si>
  <si>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</si>
  <si>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</si>
  <si>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</si>
  <si>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</si>
  <si>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</si>
  <si>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</si>
  <si>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</si>
  <si>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</si>
  <si>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</si>
  <si>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</si>
  <si>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</si>
  <si>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</si>
  <si>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</si>
  <si>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</si>
  <si>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</si>
  <si>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</si>
  <si>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</si>
  <si>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</si>
  <si>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</si>
  <si>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</si>
  <si>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</si>
  <si>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</si>
  <si>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</si>
  <si>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</si>
  <si>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</si>
  <si>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</si>
  <si>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</si>
  <si>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</si>
  <si>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</si>
  <si>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</si>
  <si>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</si>
  <si>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</si>
  <si>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</si>
  <si>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</si>
  <si>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</si>
  <si>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</si>
  <si>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</si>
  <si>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</si>
  <si>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</si>
  <si>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</si>
  <si>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</si>
  <si>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</si>
  <si>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</si>
  <si>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</si>
  <si>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</si>
  <si>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</si>
  <si>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</si>
  <si>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</si>
  <si>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</si>
  <si>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</si>
  <si>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</si>
  <si>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</si>
  <si>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</si>
  <si>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</si>
  <si>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</si>
  <si>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</si>
  <si>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</si>
  <si>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</si>
  <si>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</si>
  <si>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</si>
  <si>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</si>
  <si>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</si>
  <si>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</si>
  <si>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</si>
  <si>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</si>
  <si>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</si>
  <si>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</si>
  <si>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</si>
  <si>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</si>
  <si>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</si>
  <si>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</si>
  <si>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</si>
  <si>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</si>
  <si>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</si>
  <si>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</si>
  <si>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</si>
  <si>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</si>
  <si>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</si>
  <si>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</si>
  <si>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</si>
  <si>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</si>
  <si>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</si>
  <si>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</si>
  <si>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</si>
  <si>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</si>
  <si>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</si>
  <si>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</si>
  <si>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</si>
  <si>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</si>
  <si>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</si>
  <si>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</si>
  <si>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</si>
  <si>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</si>
  <si>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</si>
  <si>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</si>
  <si>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</si>
  <si>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</si>
  <si>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</si>
  <si>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</si>
  <si>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</si>
  <si>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</si>
  <si>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</si>
  <si>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</si>
  <si>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</si>
  <si>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</si>
  <si>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</si>
  <si>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</si>
  <si>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</si>
  <si>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</si>
  <si>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</si>
  <si>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</si>
  <si>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</si>
  <si>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</si>
  <si>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</si>
  <si>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</si>
  <si>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</si>
  <si>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</si>
  <si>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</si>
  <si>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</si>
  <si>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</si>
  <si>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</si>
  <si>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</si>
  <si>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</si>
  <si>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</si>
  <si>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</si>
  <si>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</si>
  <si>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</si>
  <si>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</si>
  <si>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</si>
  <si>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</si>
  <si>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</si>
  <si>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</si>
  <si>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</si>
  <si>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</si>
  <si>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</si>
  <si>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</si>
  <si>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</si>
  <si>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</si>
  <si>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</si>
  <si>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</si>
  <si>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</si>
  <si>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</si>
  <si>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</si>
  <si>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</si>
  <si>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</si>
  <si>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</si>
  <si>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</si>
  <si>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</si>
  <si>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</si>
  <si>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</si>
  <si>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</si>
  <si>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</si>
  <si>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</si>
  <si>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</si>
  <si>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</si>
  <si>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</si>
  <si>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</si>
  <si>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</si>
  <si>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</si>
  <si>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</si>
  <si>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</si>
  <si>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</si>
  <si>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</si>
  <si>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</si>
  <si>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</si>
  <si>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</si>
  <si>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</si>
  <si>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</si>
  <si>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</si>
  <si>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</si>
  <si>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</si>
  <si>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</si>
  <si>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</si>
  <si>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</si>
  <si>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</si>
  <si>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</si>
  <si>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</si>
  <si>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</si>
  <si>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</si>
  <si>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</si>
  <si>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</si>
  <si>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</si>
  <si>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</si>
  <si>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</si>
  <si>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</si>
  <si>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</si>
  <si>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</si>
  <si>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</si>
  <si>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</si>
  <si>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</si>
  <si>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</si>
  <si>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</si>
  <si>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</si>
  <si>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</si>
  <si>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</si>
  <si>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</si>
  <si>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</si>
  <si>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</si>
  <si>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</si>
  <si>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</si>
  <si>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</si>
  <si>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</si>
  <si>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</si>
  <si>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</si>
  <si>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</si>
  <si>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</si>
  <si>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</si>
  <si>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</si>
  <si>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</si>
  <si>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</si>
  <si>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</si>
  <si>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</si>
  <si>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</si>
  <si>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</si>
  <si>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</si>
  <si>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</si>
  <si>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</si>
  <si>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</si>
  <si>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</si>
  <si>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</si>
  <si>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</si>
  <si>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</si>
  <si>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</si>
  <si>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</si>
  <si>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</si>
  <si>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</si>
  <si>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</si>
  <si>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</si>
  <si>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</si>
  <si>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</si>
  <si>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</si>
  <si>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</si>
  <si>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</si>
  <si>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</si>
  <si>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</si>
  <si>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</si>
  <si>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</si>
  <si>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</si>
  <si>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</si>
  <si>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</si>
  <si>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</si>
  <si>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</si>
  <si>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</si>
  <si>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</si>
  <si>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</si>
  <si>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</si>
  <si>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</si>
  <si>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</si>
  <si>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</si>
  <si>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</si>
  <si>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</si>
  <si>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</si>
  <si>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</si>
  <si>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</si>
  <si>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</si>
  <si>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</si>
  <si>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</si>
  <si>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</si>
  <si>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</si>
  <si>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</si>
  <si>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</si>
  <si>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</si>
  <si>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</si>
  <si>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</si>
  <si>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</si>
  <si>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</si>
  <si>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</si>
  <si>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</si>
  <si>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</si>
  <si>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</si>
  <si>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</si>
  <si>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</si>
  <si>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</si>
  <si>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</si>
  <si>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</si>
  <si>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</si>
  <si>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</si>
  <si>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</si>
  <si>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</si>
  <si>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</si>
  <si>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</si>
  <si>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</si>
  <si>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</si>
  <si>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</si>
  <si>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</si>
  <si>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</si>
  <si>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</si>
  <si>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</si>
  <si>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</si>
  <si>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</si>
  <si>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</si>
  <si>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</si>
  <si>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</si>
  <si>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</si>
  <si>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</si>
  <si>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</si>
  <si>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</si>
  <si>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</si>
  <si>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</si>
  <si>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</si>
  <si>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</si>
  <si>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</si>
  <si>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</si>
  <si>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</si>
  <si>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</si>
  <si>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</si>
  <si>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</si>
  <si>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</si>
  <si>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</si>
  <si>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</si>
  <si>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</si>
  <si>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</si>
  <si>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</si>
  <si>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</si>
  <si>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</si>
  <si>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</si>
  <si>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</si>
  <si>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</si>
  <si>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</si>
  <si>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</si>
  <si>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</si>
  <si>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</si>
  <si>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</si>
  <si>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</si>
  <si>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</si>
  <si>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</si>
  <si>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</si>
  <si>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</si>
  <si>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</si>
  <si>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</si>
  <si>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</si>
  <si>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</si>
  <si>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</si>
  <si>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</si>
  <si>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</si>
  <si>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</si>
  <si>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</si>
  <si>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</si>
  <si>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</si>
  <si>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</si>
  <si>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</si>
  <si>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</si>
  <si>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</si>
  <si>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</si>
  <si>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</si>
  <si>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</si>
  <si>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</si>
  <si>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</si>
  <si>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</si>
  <si>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</si>
  <si>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</si>
  <si>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</si>
  <si>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</si>
  <si>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</si>
  <si>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</si>
  <si>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</si>
  <si>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</si>
  <si>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</si>
  <si>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</si>
  <si>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</si>
  <si>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</si>
  <si>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</si>
  <si>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</si>
  <si>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</si>
  <si>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</si>
  <si>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</si>
  <si>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</si>
  <si>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</si>
  <si>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</si>
  <si>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</si>
  <si>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</si>
  <si>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</si>
  <si>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</si>
  <si>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</si>
  <si>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</si>
  <si>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</si>
  <si>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</si>
  <si>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</si>
  <si>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</si>
  <si>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</si>
  <si>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</si>
  <si>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</si>
  <si>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</si>
  <si>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</si>
  <si>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</si>
  <si>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</si>
  <si>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</si>
  <si>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</si>
  <si>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</si>
  <si>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</si>
  <si>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</si>
  <si>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</si>
  <si>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</si>
  <si>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</si>
  <si>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</si>
  <si>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</si>
  <si>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</si>
  <si>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</si>
  <si>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</si>
  <si>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</si>
  <si>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</si>
  <si>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</si>
  <si>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</si>
  <si>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</si>
  <si>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</si>
  <si>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</si>
  <si>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</si>
  <si>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</si>
  <si>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</si>
  <si>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</si>
  <si>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</si>
  <si>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</si>
  <si>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</si>
  <si>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</si>
  <si>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</si>
  <si>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</si>
  <si>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</si>
  <si>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</si>
  <si>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</si>
  <si>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</si>
  <si>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</si>
  <si>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</si>
  <si>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</si>
  <si>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</si>
  <si>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</si>
  <si>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</si>
  <si>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</si>
  <si>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</si>
  <si>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</si>
  <si>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</si>
  <si>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</si>
  <si>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</si>
  <si>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</si>
  <si>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</si>
  <si>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</si>
  <si>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</si>
  <si>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</si>
  <si>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</si>
  <si>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</si>
  <si>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</si>
  <si>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</si>
  <si>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</si>
  <si>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</si>
  <si>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</si>
  <si>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</si>
  <si>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</si>
  <si>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</si>
  <si>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</si>
  <si>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</si>
  <si>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</si>
  <si>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</si>
  <si>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</si>
  <si>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</si>
  <si>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</si>
  <si>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</si>
  <si>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</si>
  <si>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</si>
  <si>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</si>
  <si>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</si>
  <si>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</si>
  <si>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</si>
  <si>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</si>
  <si>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</si>
  <si>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</si>
  <si>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</si>
  <si>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</si>
  <si>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</si>
  <si>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</si>
  <si>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</si>
  <si>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</si>
  <si>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</si>
  <si>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</si>
  <si>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</si>
  <si>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</si>
  <si>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</si>
  <si>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</si>
  <si>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</si>
  <si>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</si>
  <si>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</si>
  <si>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</si>
  <si>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</si>
  <si>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</si>
  <si>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</si>
  <si>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</si>
  <si>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</si>
  <si>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</si>
  <si>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</si>
  <si>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</si>
  <si>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</si>
  <si>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</si>
  <si>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</si>
  <si>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</si>
  <si>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</si>
  <si>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</si>
  <si>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</si>
  <si>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</si>
  <si>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</si>
  <si>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</si>
  <si>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</si>
  <si>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</si>
  <si>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</si>
  <si>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</si>
  <si>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</si>
  <si>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</si>
  <si>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</si>
  <si>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</si>
  <si>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</si>
  <si>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</si>
  <si>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</si>
  <si>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</si>
  <si>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</si>
  <si>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</si>
  <si>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</si>
  <si>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</si>
  <si>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</si>
  <si>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</si>
  <si>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</si>
  <si>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</si>
  <si>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</si>
  <si>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</si>
  <si>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</si>
  <si>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</si>
  <si>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</si>
  <si>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</si>
  <si>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</si>
  <si>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</si>
  <si>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</si>
  <si>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</si>
  <si>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</si>
  <si>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</si>
  <si>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</si>
  <si>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</si>
  <si>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</si>
  <si>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</si>
  <si>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</si>
  <si>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</si>
  <si>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</si>
  <si>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</si>
  <si>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</si>
  <si>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</si>
  <si>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</si>
  <si>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</si>
  <si>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</si>
  <si>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</si>
  <si>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</si>
  <si>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</si>
  <si>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</si>
  <si>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</si>
  <si>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</si>
  <si>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</si>
  <si>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</si>
  <si>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</si>
  <si>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</si>
  <si>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</si>
  <si>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</si>
  <si>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</si>
  <si>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</si>
  <si>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</si>
  <si>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</si>
  <si>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</si>
  <si>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</si>
  <si>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</si>
  <si>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</si>
  <si>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</si>
  <si>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</si>
  <si>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</si>
  <si>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</si>
  <si>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</si>
  <si>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</si>
  <si>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</si>
  <si>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</si>
  <si>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</si>
  <si>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</si>
  <si>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</si>
  <si>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</si>
  <si>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</si>
  <si>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</si>
  <si>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</si>
  <si>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</si>
  <si>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</si>
  <si>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</si>
  <si>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</si>
  <si>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</si>
  <si>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</si>
  <si>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</si>
  <si>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</si>
  <si>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</si>
  <si>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</si>
  <si>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</si>
  <si>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</si>
  <si>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</si>
  <si>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</si>
  <si>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</si>
  <si>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</si>
  <si>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</si>
  <si>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</si>
  <si>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</si>
  <si>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</si>
  <si>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</si>
  <si>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</si>
  <si>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</si>
  <si>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</si>
  <si>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</si>
  <si>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</si>
  <si>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</si>
  <si>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</si>
  <si>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</si>
  <si>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</si>
  <si>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</si>
  <si>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</si>
  <si>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</si>
  <si>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</si>
  <si>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</si>
  <si>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</si>
  <si>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</si>
  <si>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</si>
  <si>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</si>
  <si>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</si>
  <si>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</si>
  <si>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</si>
  <si>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</si>
  <si>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</si>
  <si>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</si>
  <si>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</si>
  <si>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</si>
  <si>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</si>
  <si>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</si>
  <si>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</si>
  <si>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</si>
  <si>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</si>
  <si>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</si>
  <si>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</si>
  <si>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</si>
  <si>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</si>
  <si>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</si>
  <si>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</si>
  <si>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</si>
  <si>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</si>
  <si>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</si>
  <si>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</si>
  <si>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</si>
  <si>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</si>
  <si>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</si>
  <si>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</si>
  <si>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</si>
  <si>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</si>
  <si>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</si>
  <si>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</si>
  <si>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</si>
  <si>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</si>
  <si>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</si>
  <si>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</si>
  <si>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</si>
  <si>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</si>
  <si>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</si>
  <si>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</si>
  <si>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</si>
  <si>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</si>
  <si>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</si>
  <si>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</si>
  <si>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</si>
  <si>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</si>
  <si>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</si>
  <si>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</si>
  <si>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</si>
  <si>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</si>
  <si>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</si>
  <si>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</si>
  <si>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</si>
  <si>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</si>
  <si>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</si>
  <si>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</si>
  <si>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</si>
  <si>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</si>
  <si>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</si>
  <si>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</si>
  <si>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</si>
  <si>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</si>
  <si>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</si>
  <si>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</si>
  <si>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</si>
  <si>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</si>
  <si>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</si>
  <si>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</si>
  <si>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</si>
  <si>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</si>
  <si>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</si>
  <si>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</si>
  <si>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</si>
  <si>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</si>
  <si>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</si>
  <si>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</si>
  <si>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</si>
  <si>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</si>
  <si>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</si>
  <si>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</si>
  <si>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</si>
  <si>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</si>
  <si>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</si>
  <si>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</si>
  <si>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</si>
  <si>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</si>
  <si>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</si>
  <si>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</si>
  <si>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</si>
  <si>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</si>
  <si>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</si>
  <si>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</si>
  <si>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</si>
  <si>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</si>
  <si>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</si>
  <si>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</si>
  <si>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</si>
  <si>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</si>
  <si>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</si>
  <si>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</si>
  <si>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</si>
  <si>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</si>
  <si>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</si>
  <si>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</si>
  <si>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</si>
  <si>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</si>
  <si>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</si>
  <si>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</si>
  <si>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</si>
  <si>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</si>
  <si>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</si>
  <si>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</si>
  <si>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</si>
  <si>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</si>
  <si>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</si>
  <si>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</si>
  <si>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</si>
  <si>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</si>
  <si>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</si>
  <si>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</si>
  <si>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</si>
  <si>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</si>
  <si>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</si>
  <si>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</si>
  <si>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</si>
  <si>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</si>
  <si>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</si>
  <si>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</si>
  <si>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</si>
  <si>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</si>
  <si>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</si>
  <si>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</si>
  <si>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</si>
  <si>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</si>
  <si>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</si>
  <si>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</si>
  <si>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</si>
  <si>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</si>
  <si>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</si>
  <si>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</si>
  <si>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</si>
  <si>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</si>
  <si>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</si>
  <si>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</si>
  <si>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</si>
  <si>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</si>
  <si>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</si>
  <si>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</si>
  <si>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</si>
  <si>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</si>
  <si>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</si>
  <si>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</si>
  <si>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</si>
  <si>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</si>
  <si>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</si>
  <si>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</si>
  <si>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</si>
  <si>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</si>
  <si>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</si>
  <si>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</si>
  <si>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</si>
  <si>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</si>
  <si>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</si>
  <si>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</si>
  <si>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</si>
  <si>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</si>
  <si>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</si>
  <si>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</si>
  <si>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</si>
  <si>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</si>
  <si>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</si>
  <si>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</si>
  <si>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</si>
  <si>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</si>
  <si>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</si>
  <si>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</si>
  <si>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</si>
  <si>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</si>
  <si>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</si>
  <si>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</si>
  <si>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</si>
  <si>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</si>
  <si>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</si>
  <si>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</si>
  <si>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</si>
  <si>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</si>
  <si>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</si>
  <si>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</si>
  <si>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</si>
  <si>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</si>
  <si>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</si>
  <si>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</si>
  <si>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</si>
  <si>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</si>
  <si>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</si>
  <si>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</si>
  <si>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</si>
  <si>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</si>
  <si>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</si>
  <si>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</si>
  <si>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</si>
  <si>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</si>
  <si>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</si>
  <si>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</si>
  <si>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</si>
  <si>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</si>
  <si>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</si>
  <si>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</si>
  <si>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</si>
  <si>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</si>
  <si>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</si>
  <si>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</si>
  <si>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</si>
  <si>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</si>
  <si>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</si>
  <si>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</si>
  <si>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</si>
  <si>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</si>
  <si>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</si>
  <si>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</si>
  <si>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</si>
  <si>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</si>
  <si>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</si>
  <si>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</si>
  <si>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</si>
  <si>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</si>
  <si>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</si>
  <si>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</si>
  <si>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</si>
  <si>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</si>
  <si>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</si>
  <si>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</si>
  <si>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</si>
  <si>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</si>
  <si>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</si>
  <si>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</si>
  <si>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</si>
  <si>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</si>
  <si>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</si>
  <si>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</si>
  <si>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</si>
  <si>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</si>
  <si>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</si>
  <si>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</si>
  <si>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</si>
  <si>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</si>
  <si>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</si>
  <si>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</si>
  <si>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</si>
  <si>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</si>
  <si>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</si>
  <si>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</si>
  <si>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</si>
  <si>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</si>
  <si>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</si>
  <si>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</si>
  <si>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</si>
  <si>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</si>
  <si>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</si>
  <si>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</si>
  <si>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</si>
  <si>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</si>
  <si>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</si>
  <si>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</si>
  <si>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</si>
  <si>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</si>
  <si>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</si>
  <si>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</si>
  <si>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</si>
  <si>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</si>
  <si>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</si>
  <si>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</si>
  <si>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</si>
  <si>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</si>
  <si>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</si>
  <si>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</si>
  <si>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</si>
  <si>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</si>
  <si>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</si>
  <si>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</si>
  <si>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</si>
  <si>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</si>
  <si>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</si>
  <si>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</si>
  <si>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</si>
  <si>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</si>
  <si>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</si>
  <si>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</si>
  <si>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</si>
  <si>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</si>
  <si>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</si>
  <si>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</si>
  <si>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</si>
  <si>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</si>
  <si>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</si>
  <si>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</si>
  <si>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</si>
  <si>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</si>
  <si>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</si>
  <si>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</si>
  <si>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</si>
  <si>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</si>
  <si>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</si>
  <si>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</si>
  <si>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</si>
  <si>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</si>
  <si>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</si>
  <si>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</si>
  <si>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</si>
  <si>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</si>
  <si>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</si>
  <si>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</si>
  <si>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</si>
  <si>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</si>
  <si>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</si>
  <si>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</si>
  <si>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</si>
  <si>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</si>
  <si>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</si>
  <si>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</si>
  <si>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</si>
  <si>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</si>
  <si>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</si>
  <si>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</si>
  <si>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</si>
  <si>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</si>
  <si>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</si>
  <si>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</si>
  <si>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</si>
  <si>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</si>
  <si>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</si>
  <si>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</si>
  <si>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</si>
  <si>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</si>
  <si>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</si>
  <si>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</si>
  <si>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</si>
  <si>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</si>
  <si>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</si>
  <si>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</si>
  <si>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</si>
  <si>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</si>
  <si>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</si>
  <si>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</si>
  <si>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</si>
  <si>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</si>
  <si>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</si>
  <si>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</si>
  <si>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</si>
  <si>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</si>
  <si>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</si>
  <si>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</si>
  <si>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</si>
  <si>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</si>
  <si>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</si>
  <si>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</si>
  <si>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</si>
  <si>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</si>
  <si>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</si>
  <si>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</si>
  <si>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</si>
  <si>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</si>
  <si>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</si>
  <si>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</si>
  <si>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</si>
  <si>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</si>
  <si>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</si>
  <si>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</si>
  <si>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</si>
  <si>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</si>
  <si>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</si>
  <si>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</si>
  <si>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</si>
  <si>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</si>
  <si>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</si>
  <si>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</si>
  <si>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</si>
  <si>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</si>
  <si>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</si>
  <si>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</si>
  <si>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</si>
  <si>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</si>
  <si>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</si>
  <si>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</si>
  <si>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</si>
  <si>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</si>
  <si>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</si>
  <si>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</si>
  <si>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</si>
  <si>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</si>
  <si>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</si>
  <si>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</si>
  <si>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</si>
  <si>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</si>
  <si>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</si>
  <si>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</si>
  <si>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</si>
  <si>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</si>
  <si>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</si>
  <si>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</si>
  <si>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</si>
  <si>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</si>
  <si>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</si>
  <si>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</si>
  <si>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</si>
  <si>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</si>
  <si>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</si>
  <si>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</si>
  <si>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</si>
  <si>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</si>
  <si>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</si>
  <si>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</si>
  <si>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</si>
  <si>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</si>
  <si>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</si>
  <si>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</si>
  <si>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</si>
  <si>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</si>
  <si>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</si>
  <si>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</si>
  <si>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</si>
  <si>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</si>
  <si>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</si>
  <si>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</si>
  <si>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</si>
  <si>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</si>
  <si>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</si>
  <si>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</si>
  <si>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</si>
  <si>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</si>
  <si>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</si>
  <si>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</si>
  <si>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</si>
  <si>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</si>
  <si>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</si>
  <si>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</si>
  <si>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</si>
  <si>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</si>
  <si>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</si>
  <si>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</si>
  <si>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</si>
  <si>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</si>
  <si>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</si>
  <si>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</si>
  <si>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</si>
  <si>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</si>
  <si>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</si>
  <si>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</si>
  <si>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</si>
  <si>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</si>
  <si>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</si>
  <si>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</si>
  <si>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</si>
  <si>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</si>
  <si>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</si>
  <si>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</si>
  <si>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</si>
  <si>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</si>
  <si>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</si>
  <si>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</si>
  <si>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</si>
  <si>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</si>
  <si>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</si>
  <si>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</si>
  <si>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</si>
  <si>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</si>
  <si>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</si>
  <si>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</si>
  <si>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</si>
  <si>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</si>
  <si>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</si>
  <si>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</si>
  <si>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</si>
  <si>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</si>
  <si>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</si>
  <si>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</si>
  <si>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</si>
  <si>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</si>
  <si>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</si>
  <si>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</si>
  <si>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</si>
  <si>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</si>
  <si>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</si>
  <si>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</si>
  <si>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</si>
  <si>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</si>
  <si>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</si>
  <si>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</si>
  <si>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</si>
  <si>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</si>
  <si>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</si>
  <si>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</si>
  <si>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</si>
  <si>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</si>
  <si>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</si>
  <si>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</si>
  <si>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</si>
  <si>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</si>
  <si>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</si>
  <si>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</si>
  <si>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</si>
  <si>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</si>
  <si>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</si>
  <si>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</si>
  <si>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</si>
  <si>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</si>
  <si>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</si>
  <si>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</si>
  <si>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</si>
  <si>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</si>
  <si>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</si>
  <si>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</si>
  <si>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</si>
  <si>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</si>
  <si>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</si>
  <si>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</si>
  <si>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</si>
  <si>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</si>
  <si>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</si>
  <si>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</si>
  <si>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</si>
  <si>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</si>
  <si>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</si>
  <si>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</si>
  <si>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</si>
  <si>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</si>
  <si>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</si>
  <si>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</si>
  <si>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</si>
  <si>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</si>
  <si>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</si>
  <si>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</si>
  <si>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</si>
  <si>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</si>
  <si>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</si>
  <si>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</si>
  <si>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</si>
  <si>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</si>
  <si>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</si>
  <si>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</si>
  <si>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</si>
  <si>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</si>
  <si>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</si>
  <si>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</si>
  <si>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</si>
  <si>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</si>
  <si>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</si>
  <si>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</si>
  <si>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</si>
  <si>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</si>
  <si>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</si>
  <si>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</si>
  <si>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</si>
  <si>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</si>
  <si>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</si>
  <si>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</si>
  <si>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</si>
  <si>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</si>
  <si>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</si>
  <si>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</si>
  <si>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</si>
  <si>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</si>
  <si>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</si>
  <si>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</si>
  <si>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</si>
  <si>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</si>
  <si>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</si>
  <si>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</si>
  <si>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</si>
  <si>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</si>
  <si>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</si>
  <si>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</si>
  <si>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</si>
  <si>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</si>
  <si>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</si>
  <si>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</si>
  <si>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</si>
  <si>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</si>
  <si>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</si>
  <si>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</si>
  <si>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</si>
  <si>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</si>
  <si>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</si>
  <si>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</si>
  <si>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</si>
  <si>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</si>
  <si>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</si>
  <si>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</si>
  <si>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</si>
  <si>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</si>
  <si>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</si>
  <si>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</si>
  <si>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</si>
  <si>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</si>
  <si>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</si>
  <si>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</si>
  <si>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</si>
  <si>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</si>
  <si>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</si>
  <si>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</si>
  <si>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</si>
  <si>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</si>
  <si>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</si>
  <si>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</si>
  <si>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</si>
  <si>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</si>
  <si>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</si>
  <si>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</si>
  <si>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</si>
  <si>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</si>
  <si>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</si>
  <si>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</si>
  <si>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</si>
  <si>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</si>
  <si>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</si>
  <si>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</si>
  <si>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</si>
  <si>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</si>
  <si>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</si>
  <si>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</si>
  <si>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</si>
  <si>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</si>
  <si>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</si>
  <si>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</si>
  <si>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</si>
  <si>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</si>
  <si>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</si>
  <si>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</si>
  <si>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</si>
  <si>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</si>
  <si>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</si>
  <si>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</si>
  <si>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</si>
  <si>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</si>
  <si>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</si>
  <si>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</si>
  <si>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</si>
  <si>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</si>
  <si>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</si>
  <si>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</si>
  <si>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</si>
  <si>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</si>
  <si>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</si>
  <si>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</si>
  <si>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</si>
  <si>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</si>
  <si>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</si>
  <si>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</si>
  <si>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</si>
  <si>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</si>
  <si>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</si>
  <si>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</si>
  <si>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</si>
  <si>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</si>
  <si>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</si>
  <si>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</si>
  <si>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</si>
  <si>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</si>
  <si>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</si>
  <si>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</si>
  <si>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</si>
  <si>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</si>
  <si>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</si>
  <si>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</si>
  <si>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</si>
  <si>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</si>
  <si>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</si>
  <si>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</si>
  <si>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</si>
  <si>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</si>
  <si>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</si>
  <si>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</si>
  <si>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</si>
  <si>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</si>
  <si>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</si>
  <si>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</si>
  <si>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</si>
  <si>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</si>
  <si>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</si>
  <si>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</si>
  <si>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</si>
  <si>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</si>
  <si>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</si>
  <si>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</si>
  <si>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</si>
  <si>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</si>
  <si>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</si>
  <si>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</si>
  <si>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</si>
  <si>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</si>
  <si>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</si>
  <si>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</si>
  <si>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</si>
  <si>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</si>
  <si>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</si>
  <si>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</si>
  <si>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</si>
  <si>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</si>
  <si>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</si>
  <si>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</si>
  <si>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</si>
  <si>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</si>
  <si>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</si>
  <si>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</si>
  <si>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</si>
  <si>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</si>
  <si>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</si>
  <si>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</si>
  <si>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</si>
  <si>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</si>
  <si>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</si>
  <si>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</si>
  <si>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</si>
  <si>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</si>
  <si>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</si>
  <si>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</si>
  <si>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</si>
  <si>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</si>
  <si>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</si>
  <si>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</si>
  <si>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</si>
  <si>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</si>
  <si>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</si>
  <si>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</si>
  <si>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</si>
  <si>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</si>
  <si>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</si>
  <si>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</si>
  <si>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</si>
  <si>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</si>
  <si>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</si>
  <si>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</si>
  <si>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</si>
  <si>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</si>
  <si>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</si>
  <si>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</si>
  <si>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</si>
  <si>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</si>
  <si>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</si>
  <si>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</si>
  <si>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</si>
  <si>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</si>
  <si>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</si>
  <si>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</si>
  <si>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</si>
  <si>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</si>
  <si>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</si>
  <si>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</si>
  <si>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</si>
  <si>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</si>
  <si>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</si>
  <si>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</si>
  <si>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</si>
  <si>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</si>
  <si>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</si>
  <si>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</si>
  <si>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</si>
  <si>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</si>
  <si>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</si>
  <si>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</si>
  <si>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</si>
  <si>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</si>
  <si>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</si>
  <si>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</si>
  <si>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</si>
  <si>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</si>
  <si>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</si>
  <si>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</si>
  <si>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</si>
  <si>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</si>
  <si>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</si>
  <si>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</si>
  <si>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</si>
  <si>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</si>
  <si>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</si>
  <si>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</si>
  <si>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</si>
  <si>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</si>
  <si>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</si>
  <si>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</si>
  <si>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</si>
  <si>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</si>
  <si>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</si>
  <si>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</si>
  <si>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</si>
  <si>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</si>
  <si>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</si>
  <si>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</si>
  <si>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</si>
  <si>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</si>
  <si>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</si>
  <si>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</si>
  <si>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</si>
  <si>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</si>
  <si>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</si>
  <si>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</si>
  <si>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</si>
  <si>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</si>
  <si>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</si>
  <si>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</si>
  <si>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</si>
  <si>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</si>
  <si>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</si>
  <si>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</si>
  <si>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</si>
  <si>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</si>
  <si>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</si>
  <si>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</si>
  <si>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</si>
  <si>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</si>
  <si>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</si>
  <si>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</si>
  <si>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</si>
  <si>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</si>
  <si>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</si>
  <si>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</si>
  <si>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</si>
  <si>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</si>
  <si>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</si>
  <si>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</si>
  <si>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</si>
  <si>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</si>
  <si>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</si>
  <si>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</si>
  <si>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</si>
  <si>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</si>
  <si>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</si>
  <si>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</si>
  <si>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</si>
  <si>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</si>
  <si>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</si>
  <si>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</si>
  <si>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</si>
  <si>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</si>
  <si>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</si>
  <si>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</si>
  <si>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</si>
  <si>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</si>
  <si>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</si>
  <si>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</si>
  <si>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</si>
  <si>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</si>
  <si>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</si>
  <si>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</si>
  <si>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</si>
  <si>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</si>
  <si>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</si>
  <si>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</si>
  <si>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</si>
  <si>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</si>
  <si>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</si>
  <si>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</si>
  <si>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</si>
  <si>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</si>
  <si>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</si>
  <si>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</si>
  <si>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</si>
  <si>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</si>
  <si>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</si>
  <si>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</si>
  <si>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</si>
  <si>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</si>
  <si>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</si>
  <si>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</si>
  <si>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</si>
  <si>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</si>
  <si>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</si>
  <si>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</si>
  <si>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</si>
  <si>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</si>
  <si>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</si>
  <si>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</si>
  <si>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</si>
  <si>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</si>
  <si>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</si>
  <si>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</si>
  <si>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</si>
  <si>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</si>
  <si>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</si>
  <si>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</si>
  <si>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</si>
  <si>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</si>
  <si>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</si>
  <si>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</si>
  <si>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</si>
  <si>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</si>
  <si>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</si>
  <si>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</si>
  <si>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</si>
  <si>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</si>
  <si>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</si>
  <si>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</si>
  <si>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</si>
  <si>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</si>
  <si>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</si>
  <si>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</si>
  <si>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</si>
  <si>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</si>
  <si>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</si>
  <si>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</si>
  <si>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</si>
  <si>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</si>
  <si>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</si>
  <si>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</si>
  <si>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</si>
  <si>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</si>
  <si>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</si>
  <si>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</si>
  <si>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</si>
  <si>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</si>
  <si>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</si>
  <si>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</si>
  <si>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</si>
  <si>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</si>
  <si>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</si>
  <si>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</si>
  <si>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</si>
  <si>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</si>
  <si>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</si>
  <si>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</si>
  <si>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</si>
  <si>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</si>
  <si>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</si>
  <si>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</si>
  <si>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</si>
  <si>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</si>
  <si>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</si>
  <si>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</si>
  <si>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</si>
  <si>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</si>
  <si>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</si>
  <si>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</si>
  <si>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</si>
  <si>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</si>
  <si>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</si>
  <si>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</si>
  <si>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</si>
  <si>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</si>
  <si>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</si>
  <si>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</si>
  <si>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</si>
  <si>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</si>
  <si>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</si>
  <si>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</si>
  <si>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</si>
  <si>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</si>
  <si>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</si>
  <si>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</si>
  <si>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</si>
  <si>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</si>
  <si>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</si>
  <si>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</si>
  <si>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</si>
  <si>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</si>
  <si>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</si>
  <si>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</si>
  <si>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</si>
  <si>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</si>
  <si>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</si>
  <si>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</si>
  <si>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</si>
  <si>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</si>
  <si>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</si>
  <si>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</si>
  <si>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</si>
  <si>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</si>
  <si>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</si>
  <si>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</si>
  <si>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</si>
  <si>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</si>
  <si>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</si>
  <si>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</si>
  <si>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</si>
  <si>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</si>
  <si>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</si>
  <si>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</si>
  <si>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</si>
  <si>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</si>
  <si>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</si>
  <si>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</si>
  <si>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</si>
  <si>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</si>
  <si>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</si>
  <si>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</si>
  <si>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</si>
  <si>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</si>
  <si>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</si>
  <si>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</si>
  <si>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</si>
  <si>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</si>
  <si>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</si>
  <si>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</si>
  <si>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</si>
  <si>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</si>
  <si>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</si>
  <si>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</si>
  <si>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</si>
  <si>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</si>
  <si>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</si>
  <si>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</si>
  <si>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</si>
  <si>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</si>
  <si>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</si>
  <si>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</si>
  <si>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</si>
  <si>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</si>
  <si>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</si>
  <si>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</si>
  <si>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</si>
  <si>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</si>
  <si>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</si>
  <si>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</si>
  <si>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</si>
  <si>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</si>
  <si>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</si>
  <si>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</si>
  <si>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</si>
  <si>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</si>
  <si>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</si>
  <si>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</si>
  <si>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</si>
  <si>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</si>
  <si>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</si>
  <si>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</si>
  <si>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</si>
  <si>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</si>
  <si>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</si>
  <si>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</si>
  <si>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</si>
  <si>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</si>
  <si>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</si>
  <si>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</si>
  <si>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</si>
  <si>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</si>
  <si>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</si>
  <si>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</si>
  <si>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</si>
  <si>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</si>
  <si>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</si>
  <si>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</si>
  <si>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</si>
  <si>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</si>
  <si>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</si>
  <si>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</si>
  <si>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</si>
  <si>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</si>
  <si>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</si>
  <si>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</si>
  <si>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</si>
  <si>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</si>
  <si>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</si>
  <si>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</si>
  <si>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</si>
  <si>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</si>
  <si>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</si>
  <si>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</si>
  <si>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</si>
  <si>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</si>
  <si>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</si>
  <si>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</si>
  <si>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</si>
  <si>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</si>
  <si>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</si>
  <si>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</si>
  <si>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</si>
  <si>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</si>
  <si>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</si>
  <si>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</si>
  <si>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</si>
  <si>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</si>
  <si>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</si>
  <si>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</si>
  <si>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</si>
  <si>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</si>
  <si>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</si>
  <si>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</si>
  <si>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</si>
  <si>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</si>
  <si>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</si>
  <si>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</si>
  <si>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</si>
  <si>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</si>
  <si>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</si>
  <si>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</si>
  <si>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</si>
  <si>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</si>
  <si>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</si>
  <si>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</si>
  <si>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</si>
  <si>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</si>
  <si>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</si>
  <si>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</si>
  <si>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</si>
  <si>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</si>
  <si>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</si>
  <si>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</si>
  <si>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</si>
  <si>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</si>
  <si>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</si>
  <si>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</si>
  <si>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</si>
  <si>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</si>
  <si>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</si>
  <si>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</si>
  <si>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</si>
  <si>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</si>
  <si>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</si>
  <si>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</si>
  <si>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</si>
  <si>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</si>
  <si>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</si>
  <si>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</si>
  <si>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</si>
  <si>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</si>
  <si>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</si>
  <si>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</si>
  <si>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</si>
  <si>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</si>
  <si>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</si>
  <si>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</si>
  <si>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</si>
  <si>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</si>
  <si>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</si>
  <si>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</si>
  <si>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</si>
  <si>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</si>
  <si>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</si>
  <si>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</si>
  <si>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</si>
  <si>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</si>
  <si>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</si>
  <si>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</si>
  <si>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</si>
  <si>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</si>
  <si>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</si>
  <si>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</si>
  <si>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</si>
  <si>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</si>
  <si>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</si>
  <si>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</si>
  <si>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</si>
  <si>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</si>
  <si>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</si>
  <si>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</si>
  <si>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</si>
  <si>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</si>
  <si>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</si>
  <si>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</si>
  <si>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</si>
  <si>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</si>
  <si>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</si>
  <si>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</si>
  <si>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</si>
  <si>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</si>
  <si>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</si>
  <si>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</si>
  <si>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</si>
  <si>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</si>
  <si>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</si>
  <si>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</si>
  <si>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</si>
  <si>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</si>
  <si>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</si>
  <si>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</si>
  <si>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</si>
  <si>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</si>
  <si>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</si>
  <si>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</si>
  <si>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</si>
  <si>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</si>
  <si>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</si>
  <si>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</si>
  <si>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</si>
  <si>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</si>
  <si>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</si>
  <si>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</si>
  <si>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</si>
  <si>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</si>
  <si>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</si>
  <si>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</si>
  <si>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</si>
  <si>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</si>
  <si>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</si>
  <si>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</si>
  <si>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</si>
  <si>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</si>
  <si>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</si>
  <si>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</si>
  <si>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</si>
  <si>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</si>
  <si>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</si>
  <si>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</si>
  <si>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</si>
  <si>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</si>
  <si>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</si>
  <si>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</si>
  <si>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</si>
  <si>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</si>
  <si>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</si>
  <si>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</si>
  <si>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</si>
  <si>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</si>
  <si>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</si>
  <si>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</si>
  <si>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</si>
  <si>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</si>
  <si>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</si>
  <si>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</si>
  <si>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</si>
  <si>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</si>
  <si>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</si>
  <si>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</si>
  <si>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</si>
  <si>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</si>
  <si>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</si>
  <si>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</si>
  <si>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</si>
  <si>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</si>
  <si>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</si>
  <si>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</si>
  <si>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</si>
  <si>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</si>
  <si>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</si>
  <si>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</si>
  <si>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</si>
  <si>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</si>
  <si>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</si>
  <si>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</si>
  <si>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</si>
  <si>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</si>
  <si>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</si>
  <si>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</si>
  <si>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</si>
  <si>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</si>
  <si>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</si>
  <si>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</si>
  <si>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</si>
  <si>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</si>
  <si>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</si>
  <si>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</si>
  <si>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</si>
  <si>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</si>
  <si>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</si>
  <si>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</si>
  <si>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</si>
  <si>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</si>
  <si>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</si>
  <si>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</si>
  <si>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</si>
  <si>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</si>
  <si>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</si>
  <si>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</si>
  <si>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</si>
  <si>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</si>
  <si>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</si>
  <si>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</si>
  <si>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</si>
  <si>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</si>
  <si>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</si>
  <si>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</si>
  <si>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</si>
  <si>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</si>
  <si>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</si>
  <si>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</si>
  <si>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</si>
  <si>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</si>
  <si>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</si>
  <si>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</si>
  <si>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</si>
  <si>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</si>
  <si>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</si>
  <si>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</si>
  <si>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</si>
  <si>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</si>
  <si>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</si>
  <si>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</si>
  <si>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</si>
  <si>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</si>
  <si>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</si>
  <si>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</si>
  <si>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</si>
  <si>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</si>
  <si>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</si>
  <si>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</si>
  <si>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</si>
  <si>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</si>
  <si>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</si>
  <si>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</si>
  <si>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</si>
  <si>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</si>
  <si>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</si>
  <si>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</si>
  <si>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</si>
  <si>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</si>
  <si>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</si>
  <si>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</si>
  <si>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</si>
  <si>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</si>
  <si>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</si>
  <si>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</si>
  <si>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</si>
  <si>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</si>
  <si>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</si>
  <si>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</si>
  <si>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</si>
  <si>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</si>
  <si>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</si>
  <si>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</si>
  <si>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</si>
  <si>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</si>
  <si>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</si>
  <si>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</si>
  <si>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</si>
  <si>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</si>
  <si>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</si>
  <si>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</si>
  <si>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</si>
  <si>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</si>
  <si>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</si>
  <si>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</si>
  <si>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</si>
  <si>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</si>
  <si>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</si>
  <si>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</si>
  <si>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</si>
  <si>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</si>
  <si>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</si>
  <si>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</si>
  <si>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</si>
  <si>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</si>
  <si>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</si>
  <si>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</si>
  <si>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</si>
  <si>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</si>
  <si>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</si>
  <si>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</si>
  <si>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</si>
  <si>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</si>
  <si>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</si>
  <si>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</si>
  <si>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</si>
  <si>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</si>
  <si>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</si>
  <si>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</si>
  <si>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</si>
  <si>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</si>
  <si>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</si>
  <si>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</si>
  <si>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</si>
  <si>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</si>
  <si>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</si>
  <si>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</si>
  <si>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</si>
  <si>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</si>
  <si>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</si>
  <si>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</si>
  <si>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</si>
  <si>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</si>
  <si>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</si>
  <si>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</si>
  <si>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</si>
  <si>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</si>
  <si>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</si>
  <si>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</si>
  <si>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</si>
  <si>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</si>
  <si>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</si>
  <si>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</si>
  <si>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</si>
  <si>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</si>
  <si>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</si>
  <si>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</si>
  <si>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</si>
  <si>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</si>
  <si>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</si>
  <si>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</si>
  <si>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</si>
  <si>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</si>
  <si>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</si>
  <si>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</si>
  <si>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</si>
  <si>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</si>
  <si>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</si>
  <si>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</si>
  <si>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</si>
  <si>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</si>
  <si>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</si>
  <si>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</si>
  <si>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</si>
  <si>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</si>
  <si>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</si>
  <si>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</si>
  <si>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</si>
  <si>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</si>
  <si>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</si>
  <si>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</si>
  <si>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</si>
  <si>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</si>
  <si>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</si>
  <si>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</si>
  <si>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</si>
  <si>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</si>
  <si>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</si>
  <si>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</si>
  <si>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</si>
  <si>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</si>
  <si>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</si>
  <si>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</si>
  <si>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</si>
  <si>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</si>
  <si>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</si>
  <si>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</si>
  <si>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</si>
  <si>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</si>
  <si>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</si>
  <si>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</si>
  <si>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</si>
  <si>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</si>
  <si>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</si>
  <si>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</si>
  <si>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</si>
  <si>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</si>
  <si>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</si>
  <si>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</si>
  <si>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</si>
  <si>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</si>
  <si>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</si>
  <si>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</si>
  <si>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</si>
  <si>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</si>
  <si>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</si>
  <si>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</si>
  <si>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</si>
  <si>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</si>
  <si>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</si>
  <si>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</si>
  <si>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</si>
  <si>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</si>
  <si>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</si>
  <si>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</si>
  <si>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</si>
  <si>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</si>
  <si>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</si>
  <si>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</si>
  <si>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</si>
  <si>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</si>
  <si>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</si>
  <si>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</si>
  <si>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</si>
  <si>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</si>
  <si>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</si>
  <si>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</si>
  <si>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</si>
  <si>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</si>
  <si>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</si>
  <si>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</si>
  <si>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</si>
  <si>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</si>
  <si>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</si>
  <si>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</si>
  <si>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</si>
  <si>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</si>
  <si>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</si>
  <si>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</si>
  <si>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</si>
  <si>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</si>
  <si>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</si>
  <si>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</si>
  <si>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</si>
  <si>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</si>
  <si>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</si>
  <si>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</si>
  <si>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</si>
  <si>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</si>
  <si>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</si>
  <si>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</si>
  <si>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</si>
  <si>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</si>
  <si>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</si>
  <si>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</si>
  <si>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</si>
  <si>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</si>
  <si>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</si>
  <si>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</si>
  <si>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</si>
  <si>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</si>
  <si>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</si>
  <si>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</si>
  <si>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</si>
  <si>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</si>
  <si>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</si>
  <si>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</si>
  <si>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</si>
  <si>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</si>
  <si>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</si>
  <si>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</si>
  <si>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</si>
  <si>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</si>
  <si>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</si>
  <si>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</si>
  <si>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</si>
  <si>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</si>
  <si>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</si>
  <si>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</si>
  <si>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</si>
  <si>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</si>
  <si>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</si>
  <si>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</si>
  <si>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</si>
  <si>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</si>
  <si>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</si>
  <si>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</si>
  <si>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</si>
  <si>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</si>
  <si>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</si>
  <si>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</si>
  <si>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</si>
  <si>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</si>
  <si>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</si>
  <si>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</si>
  <si>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</si>
  <si>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</si>
  <si>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</si>
  <si>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</si>
  <si>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</si>
  <si>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</si>
  <si>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</si>
  <si>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</si>
  <si>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</si>
  <si>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</si>
  <si>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</si>
  <si>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</si>
  <si>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</si>
  <si>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</si>
  <si>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</si>
  <si>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</si>
  <si>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</si>
  <si>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</si>
  <si>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</si>
  <si>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</si>
  <si>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</si>
  <si>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</si>
  <si>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</si>
  <si>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</si>
  <si>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</si>
  <si>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</si>
  <si>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</si>
  <si>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</si>
  <si>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</si>
  <si>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</si>
  <si>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</si>
  <si>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</si>
  <si>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</si>
  <si>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</si>
  <si>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</si>
  <si>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</si>
  <si>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</si>
  <si>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</si>
  <si>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</si>
  <si>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</si>
  <si>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</si>
  <si>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</si>
  <si>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</si>
  <si>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</si>
  <si>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</si>
  <si>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</si>
  <si>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</si>
  <si>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</si>
  <si>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</si>
  <si>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</si>
  <si>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</si>
  <si>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</si>
  <si>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</si>
  <si>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</si>
  <si>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</si>
  <si>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</si>
  <si>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</si>
  <si>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</si>
  <si>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</si>
  <si>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</si>
  <si>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</si>
  <si>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</si>
  <si>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</si>
  <si>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</si>
  <si>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</si>
  <si>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</si>
  <si>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</si>
  <si>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</si>
  <si>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</si>
  <si>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</si>
  <si>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</si>
  <si>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</si>
  <si>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</si>
  <si>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</si>
  <si>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</si>
  <si>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</si>
  <si>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</si>
  <si>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</si>
  <si>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</si>
  <si>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</si>
  <si>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</si>
  <si>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</si>
  <si>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</si>
  <si>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</si>
  <si>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</si>
  <si>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</si>
  <si>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</si>
  <si>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</si>
  <si>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</si>
  <si>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</si>
  <si>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</si>
  <si>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</si>
  <si>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</si>
  <si>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</si>
  <si>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</si>
  <si>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</si>
  <si>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</si>
  <si>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</si>
  <si>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</si>
  <si>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</si>
  <si>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</si>
  <si>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</si>
  <si>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</si>
  <si>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</si>
  <si>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</si>
  <si>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</si>
  <si>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</si>
  <si>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</si>
  <si>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</si>
  <si>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</si>
  <si>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</si>
  <si>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</si>
  <si>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</si>
  <si>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</si>
  <si>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</si>
  <si>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</si>
  <si>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</si>
  <si>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</si>
  <si>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</si>
  <si>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</si>
  <si>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</si>
  <si>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</si>
  <si>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</si>
  <si>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</si>
  <si>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</si>
  <si>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</si>
  <si>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</si>
  <si>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</si>
  <si>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</si>
  <si>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</si>
  <si>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</si>
  <si>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</si>
  <si>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</si>
  <si>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</si>
  <si>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</si>
  <si>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</si>
  <si>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</si>
  <si>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</si>
  <si>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</si>
  <si>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</si>
  <si>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</si>
  <si>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</si>
  <si>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</si>
  <si>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</si>
  <si>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</si>
  <si>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</si>
  <si>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</si>
  <si>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</si>
  <si>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</si>
  <si>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</si>
  <si>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</si>
  <si>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</si>
  <si>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</si>
  <si>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</si>
  <si>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</si>
  <si>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</si>
  <si>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</si>
  <si>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</si>
  <si>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</si>
  <si>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</si>
  <si>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</si>
  <si>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</si>
  <si>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</si>
  <si>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</si>
  <si>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</si>
  <si>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</si>
  <si>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</si>
  <si>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</si>
  <si>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</si>
  <si>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</si>
  <si>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</si>
  <si>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</si>
  <si>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</si>
  <si>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</si>
  <si>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</si>
  <si>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</si>
  <si>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</si>
  <si>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</si>
  <si>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</si>
  <si>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</si>
  <si>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</si>
  <si>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</si>
  <si>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</si>
  <si>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</si>
  <si>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</si>
  <si>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</si>
  <si>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</si>
  <si>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</si>
  <si>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</si>
  <si>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</si>
  <si>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</si>
  <si>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</si>
  <si>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</si>
  <si>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</si>
  <si>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</si>
  <si>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</si>
  <si>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</si>
  <si>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</si>
  <si>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</si>
  <si>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</si>
  <si>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</si>
  <si>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</si>
  <si>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</si>
  <si>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</si>
  <si>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</si>
  <si>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</si>
  <si>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</si>
  <si>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</si>
  <si>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</si>
  <si>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</si>
  <si>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</si>
  <si>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</si>
  <si>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</si>
  <si>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</si>
  <si>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</si>
  <si>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</si>
  <si>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</si>
  <si>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</si>
  <si>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</si>
  <si>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</si>
  <si>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</si>
  <si>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</si>
  <si>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</si>
  <si>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</si>
  <si>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</si>
  <si>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</si>
  <si>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</si>
  <si>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</si>
  <si>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</si>
  <si>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</si>
  <si>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</si>
  <si>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</si>
  <si>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</si>
  <si>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</si>
  <si>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</si>
  <si>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</si>
  <si>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</si>
  <si>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</si>
  <si>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</si>
  <si>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</si>
  <si>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</si>
  <si>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</si>
  <si>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</si>
  <si>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</si>
  <si>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</si>
  <si>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</si>
  <si>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</si>
  <si>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</si>
  <si>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</si>
  <si>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</si>
  <si>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</si>
  <si>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</si>
  <si>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</si>
  <si>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</si>
  <si>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</si>
  <si>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</si>
  <si>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</si>
  <si>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</si>
  <si>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</si>
  <si>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</si>
  <si>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</si>
  <si>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</si>
  <si>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</si>
  <si>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</si>
  <si>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</si>
  <si>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</si>
  <si>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</si>
  <si>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</si>
  <si>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</si>
  <si>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</si>
  <si>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</si>
  <si>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</si>
  <si>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</si>
  <si>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</si>
  <si>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</si>
  <si>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</si>
  <si>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</si>
  <si>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</si>
  <si>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</si>
  <si>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</si>
  <si>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</si>
  <si>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</si>
  <si>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</si>
  <si>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</si>
  <si>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</si>
  <si>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</si>
  <si>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</si>
  <si>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</si>
  <si>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</si>
  <si>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</si>
  <si>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</si>
  <si>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</si>
  <si>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</si>
  <si>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</si>
  <si>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</si>
  <si>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</si>
  <si>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</si>
  <si>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</si>
  <si>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</si>
  <si>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</si>
  <si>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</si>
  <si>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</si>
  <si>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</si>
  <si>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</si>
  <si>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</si>
  <si>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</si>
  <si>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</si>
  <si>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</si>
  <si>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</si>
  <si>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</si>
  <si>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</si>
  <si>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</si>
  <si>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</si>
  <si>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</si>
  <si>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</si>
  <si>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</si>
  <si>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</si>
  <si>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</si>
  <si>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</si>
  <si>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</si>
  <si>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</si>
  <si>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</si>
  <si>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</si>
  <si>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</si>
  <si>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</si>
  <si>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</si>
  <si>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</si>
  <si>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</si>
  <si>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</si>
  <si>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</si>
  <si>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</si>
  <si>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</si>
  <si>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</si>
  <si>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</si>
  <si>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</si>
  <si>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</si>
  <si>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</si>
  <si>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</si>
  <si>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</si>
  <si>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</si>
  <si>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</si>
  <si>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</si>
  <si>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</si>
  <si>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</si>
  <si>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</si>
  <si>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</si>
  <si>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</si>
  <si>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</si>
  <si>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</si>
  <si>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</si>
  <si>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</si>
  <si>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</si>
  <si>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</si>
  <si>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</si>
  <si>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</si>
  <si>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</si>
  <si>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</si>
  <si>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</si>
  <si>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</si>
  <si>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</si>
  <si>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</si>
  <si>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</si>
  <si>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</si>
  <si>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</si>
  <si>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</si>
  <si>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</si>
  <si>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</si>
  <si>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</si>
  <si>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</si>
  <si>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</si>
  <si>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</si>
  <si>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</si>
  <si>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</si>
  <si>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</si>
  <si>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</si>
  <si>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</si>
  <si>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</si>
  <si>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</si>
  <si>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</si>
  <si>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</si>
  <si>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</si>
  <si>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</si>
  <si>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</si>
  <si>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</si>
  <si>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</si>
  <si>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</si>
  <si>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</si>
  <si>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</si>
  <si>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</si>
  <si>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</si>
  <si>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</si>
  <si>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</si>
  <si>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</si>
  <si>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</si>
  <si>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</si>
  <si>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</si>
  <si>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</si>
  <si>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</si>
  <si>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</si>
  <si>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</si>
  <si>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</si>
  <si>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</si>
  <si>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</si>
  <si>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</si>
  <si>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</si>
  <si>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</si>
  <si>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</si>
  <si>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</si>
  <si>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</si>
  <si>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</si>
  <si>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</si>
  <si>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</si>
  <si>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</si>
  <si>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</si>
  <si>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</si>
  <si>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</si>
  <si>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</si>
  <si>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</si>
  <si>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</si>
  <si>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</si>
  <si>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</si>
  <si>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</si>
  <si>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</si>
  <si>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</si>
  <si>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</si>
  <si>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</si>
  <si>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</si>
  <si>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</si>
  <si>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</si>
  <si>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</si>
  <si>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</si>
  <si>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</si>
  <si>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</si>
  <si>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</si>
  <si>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</si>
  <si>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</si>
  <si>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</si>
  <si>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</si>
  <si>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</si>
  <si>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</si>
  <si>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</si>
  <si>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</si>
  <si>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</si>
  <si>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</si>
  <si>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</si>
  <si>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</si>
  <si>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</si>
  <si>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</si>
  <si>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</si>
  <si>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</si>
  <si>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</si>
  <si>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</si>
  <si>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</si>
  <si>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</si>
  <si>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</si>
  <si>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</si>
  <si>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</si>
  <si>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</si>
  <si>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</si>
  <si>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</si>
  <si>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</si>
  <si>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</si>
  <si>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</si>
  <si>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</si>
  <si>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</si>
  <si>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</si>
  <si>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</si>
  <si>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</si>
  <si>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</si>
  <si>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</si>
  <si>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</si>
  <si>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</si>
  <si>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</si>
  <si>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</si>
  <si>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</si>
  <si>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</si>
  <si>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</si>
  <si>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</si>
  <si>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</si>
  <si>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</si>
  <si>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</si>
  <si>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</si>
  <si>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</si>
  <si>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</si>
  <si>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</si>
  <si>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</si>
  <si>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</si>
  <si>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</si>
  <si>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</si>
  <si>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</si>
  <si>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</si>
  <si>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</si>
  <si>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</si>
  <si>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</si>
  <si>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</si>
  <si>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</si>
  <si>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</si>
  <si>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</si>
  <si>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</si>
  <si>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</si>
  <si>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</si>
  <si>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</si>
  <si>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</si>
  <si>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</si>
  <si>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</si>
  <si>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</si>
  <si>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</si>
  <si>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</si>
  <si>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</si>
  <si>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</si>
  <si>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</si>
  <si>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</si>
  <si>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</si>
  <si>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</si>
  <si>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</si>
  <si>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</si>
  <si>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</si>
  <si>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</si>
  <si>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</si>
  <si>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</si>
  <si>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</si>
  <si>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</si>
  <si>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</si>
  <si>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</si>
  <si>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</si>
  <si>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</si>
  <si>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</si>
  <si>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</si>
  <si>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</si>
  <si>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</si>
  <si>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</si>
  <si>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</si>
  <si>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</si>
  <si>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</si>
  <si>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</si>
  <si>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</si>
  <si>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</si>
  <si>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</si>
  <si>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</si>
  <si>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</si>
  <si>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</si>
  <si>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</si>
  <si>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</si>
  <si>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</si>
  <si>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</si>
  <si>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</si>
  <si>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</si>
  <si>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</si>
  <si>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</si>
  <si>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</si>
  <si>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</si>
  <si>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</si>
  <si>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</si>
  <si>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</si>
  <si>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</si>
  <si>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</si>
  <si>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</si>
  <si>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</si>
  <si>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</si>
  <si>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</si>
  <si>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</si>
  <si>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</si>
  <si>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</si>
  <si>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</si>
  <si>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</si>
  <si>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</si>
  <si>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</si>
  <si>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</si>
  <si>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</si>
  <si>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</si>
  <si>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</si>
  <si>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</si>
  <si>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</si>
  <si>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</si>
  <si>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</si>
  <si>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</si>
  <si>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</si>
  <si>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</si>
  <si>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</si>
  <si>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</si>
  <si>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</si>
  <si>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</si>
  <si>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</si>
  <si>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</si>
  <si>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</si>
  <si>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</si>
  <si>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</si>
  <si>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</si>
  <si>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</si>
  <si>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</si>
  <si>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</si>
  <si>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</si>
  <si>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</si>
  <si>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</si>
  <si>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</si>
  <si>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</si>
  <si>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</si>
  <si>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</si>
  <si>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</si>
  <si>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</si>
  <si>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</si>
  <si>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</si>
  <si>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</si>
  <si>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</si>
  <si>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</si>
  <si>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</si>
  <si>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</si>
  <si>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</si>
  <si>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</si>
  <si>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</si>
  <si>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</si>
  <si>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</si>
  <si>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</si>
  <si>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</si>
  <si>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</si>
  <si>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</si>
  <si>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</si>
  <si>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</si>
  <si>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</si>
  <si>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</si>
  <si>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</si>
  <si>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</si>
  <si>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</si>
  <si>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</si>
  <si>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</si>
  <si>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</si>
  <si>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</si>
  <si>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</si>
  <si>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</si>
  <si>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</si>
  <si>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</si>
  <si>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</si>
  <si>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</si>
  <si>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</si>
  <si>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</si>
  <si>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</si>
  <si>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</si>
  <si>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</si>
  <si>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</si>
  <si>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</si>
  <si>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</si>
  <si>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</si>
  <si>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</si>
  <si>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</si>
  <si>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</si>
  <si>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</si>
  <si>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</si>
  <si>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</si>
  <si>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</si>
  <si>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</si>
  <si>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</si>
  <si>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</si>
  <si>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</si>
  <si>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</si>
  <si>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</si>
  <si>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</si>
  <si>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</si>
  <si>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</si>
  <si>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</si>
  <si>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</si>
  <si>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</si>
  <si>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</si>
  <si>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</si>
  <si>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</si>
  <si>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</si>
  <si>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</si>
  <si>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</si>
  <si>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</si>
  <si>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</si>
  <si>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</si>
  <si>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</si>
  <si>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</si>
  <si>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</si>
  <si>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</si>
  <si>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</si>
  <si>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</si>
  <si>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</si>
  <si>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</si>
  <si>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</si>
  <si>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</si>
  <si>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</si>
  <si>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</si>
  <si>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</si>
  <si>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</si>
  <si>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</si>
  <si>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</si>
  <si>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</si>
  <si>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</si>
  <si>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</si>
  <si>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</si>
  <si>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</si>
  <si>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</si>
  <si>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</si>
  <si>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</si>
  <si>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</si>
  <si>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</si>
  <si>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</si>
  <si>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</si>
  <si>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</si>
  <si>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</si>
  <si>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</si>
  <si>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</si>
  <si>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</si>
  <si>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</si>
  <si>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</si>
  <si>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</si>
  <si>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</si>
  <si>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</si>
  <si>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</si>
  <si>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</si>
  <si>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</si>
  <si>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</si>
  <si>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</si>
  <si>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</si>
  <si>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</si>
  <si>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</si>
  <si>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</si>
  <si>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</si>
  <si>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</si>
  <si>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</si>
  <si>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</si>
  <si>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</si>
  <si>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</si>
  <si>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</si>
  <si>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</si>
  <si>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</si>
  <si>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</si>
  <si>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</si>
  <si>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</si>
  <si>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</si>
  <si>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</si>
  <si>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</si>
  <si>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</si>
  <si>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</si>
  <si>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</si>
  <si>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</si>
  <si>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</si>
  <si>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</si>
  <si>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</si>
  <si>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</si>
  <si>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</si>
  <si>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</si>
  <si>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</si>
  <si>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</si>
  <si>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</si>
  <si>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</si>
  <si>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</si>
  <si>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</si>
  <si>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</si>
  <si>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</si>
  <si>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</si>
  <si>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</si>
  <si>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</si>
  <si>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</si>
  <si>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</si>
  <si>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</si>
  <si>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</si>
  <si>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</si>
  <si>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</si>
  <si>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</si>
  <si>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</si>
  <si>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</si>
  <si>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</si>
  <si>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</si>
  <si>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</si>
  <si>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</si>
  <si>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</si>
  <si>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</si>
  <si>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</si>
  <si>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</si>
  <si>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</si>
  <si>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</si>
  <si>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</si>
  <si>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</si>
  <si>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</si>
  <si>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</si>
  <si>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</si>
  <si>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</si>
  <si>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</si>
  <si>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</si>
  <si>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</si>
  <si>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</si>
  <si>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</si>
  <si>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</si>
  <si>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</si>
  <si>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</si>
  <si>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</si>
  <si>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</si>
  <si>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</si>
  <si>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</si>
  <si>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</si>
  <si>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</si>
  <si>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</si>
  <si>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</si>
  <si>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</si>
  <si>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</si>
  <si>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</si>
  <si>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</si>
  <si>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</si>
  <si>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</si>
  <si>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</si>
  <si>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</si>
  <si>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</si>
  <si>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</si>
  <si>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</si>
  <si>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</si>
  <si>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</si>
  <si>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</si>
  <si>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</si>
  <si>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</si>
  <si>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</si>
  <si>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</si>
  <si>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</si>
  <si>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</si>
  <si>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</si>
  <si>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</si>
  <si>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</si>
  <si>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</si>
  <si>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</si>
  <si>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</si>
  <si>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</si>
  <si>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</si>
  <si>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</si>
  <si>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</si>
  <si>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</si>
  <si>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</si>
  <si>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</si>
  <si>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</si>
  <si>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</si>
  <si>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</si>
  <si>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</si>
  <si>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</si>
  <si>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</si>
  <si>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</si>
  <si>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</si>
  <si>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</si>
  <si>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</si>
  <si>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</si>
  <si>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</si>
  <si>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</si>
  <si>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</si>
  <si>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</si>
  <si>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</si>
  <si>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</si>
  <si>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</si>
  <si>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</si>
  <si>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</si>
  <si>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</si>
  <si>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</si>
  <si>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</si>
  <si>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</si>
  <si>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</si>
  <si>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</si>
  <si>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</si>
  <si>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</si>
  <si>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</si>
  <si>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</si>
  <si>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</si>
  <si>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</si>
  <si>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</si>
  <si>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</si>
  <si>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</si>
  <si>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</si>
  <si>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</si>
  <si>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</si>
  <si>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</si>
  <si>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</si>
  <si>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</si>
  <si>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</si>
  <si>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</si>
  <si>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</si>
  <si>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</si>
  <si>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</si>
  <si>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</si>
  <si>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</si>
  <si>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</si>
  <si>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</si>
  <si>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</si>
  <si>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</si>
  <si>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</si>
  <si>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</si>
  <si>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</si>
  <si>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</si>
  <si>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</si>
  <si>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</si>
  <si>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</si>
  <si>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</si>
  <si>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</si>
  <si>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</si>
  <si>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</si>
  <si>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</si>
  <si>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</si>
  <si>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</si>
  <si>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</si>
  <si>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</si>
  <si>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</si>
  <si>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</si>
  <si>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</si>
  <si>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</si>
  <si>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</si>
  <si>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</si>
  <si>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</si>
  <si>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</si>
  <si>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</si>
  <si>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</si>
  <si>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</si>
  <si>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</si>
  <si>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</si>
  <si>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</si>
  <si>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</si>
  <si>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</si>
  <si>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</si>
  <si>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</si>
  <si>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</si>
  <si>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</si>
  <si>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</si>
  <si>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</si>
  <si>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</si>
  <si>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</si>
  <si>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</si>
  <si>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</si>
  <si>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</si>
  <si>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</si>
  <si>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</si>
  <si>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</si>
  <si>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</si>
  <si>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</si>
  <si>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</si>
  <si>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</si>
  <si>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</si>
  <si>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</si>
  <si>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</si>
  <si>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</si>
  <si>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</si>
  <si>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</si>
  <si>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</si>
  <si>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</si>
  <si>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</si>
  <si>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</si>
  <si>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</si>
  <si>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</si>
  <si>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</si>
  <si>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</si>
  <si>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</si>
  <si>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</si>
  <si>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</si>
  <si>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</si>
  <si>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</si>
  <si>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</si>
  <si>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</si>
  <si>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</si>
  <si>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</si>
  <si>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</si>
  <si>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</si>
  <si>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</si>
  <si>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</si>
  <si>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</si>
  <si>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</si>
  <si>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</si>
  <si>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</si>
  <si>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</si>
  <si>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</si>
  <si>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</si>
  <si>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</si>
  <si>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</si>
  <si>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</si>
  <si>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</si>
  <si>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</si>
  <si>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</si>
  <si>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</si>
  <si>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</si>
  <si>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</si>
  <si>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</si>
  <si>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</si>
  <si>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</si>
  <si>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</si>
  <si>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</si>
  <si>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</si>
  <si>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</si>
  <si>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</si>
  <si>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</si>
  <si>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</si>
  <si>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</si>
  <si>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</si>
  <si>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</si>
  <si>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</si>
  <si>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</si>
  <si>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</si>
  <si>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</si>
  <si>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</si>
  <si>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</si>
  <si>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</si>
  <si>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</si>
  <si>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</si>
  <si>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</si>
  <si>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</si>
  <si>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</si>
  <si>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</si>
  <si>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</si>
  <si>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</si>
  <si>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</si>
  <si>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</si>
  <si>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</si>
  <si>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</si>
  <si>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</si>
  <si>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</si>
  <si>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</si>
  <si>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</si>
  <si>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</si>
  <si>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</si>
  <si>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</si>
  <si>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</si>
  <si>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</si>
  <si>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</si>
  <si>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</si>
  <si>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</si>
  <si>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</si>
  <si>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</si>
  <si>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</si>
  <si>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</si>
  <si>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</si>
  <si>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</si>
  <si>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</si>
  <si>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</si>
  <si>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</si>
  <si>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</si>
  <si>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</si>
  <si>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</si>
  <si>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</si>
  <si>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</si>
  <si>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</si>
  <si>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</si>
  <si>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</si>
  <si>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</si>
  <si>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</si>
  <si>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</si>
  <si>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</si>
  <si>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</si>
  <si>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</si>
  <si>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</si>
  <si>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</si>
  <si>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</si>
  <si>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</si>
  <si>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</si>
  <si>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</si>
  <si>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</si>
  <si>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</si>
  <si>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</si>
  <si>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</si>
  <si>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</si>
  <si>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</si>
  <si>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</si>
  <si>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</si>
  <si>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</si>
  <si>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</si>
  <si>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</si>
  <si>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</si>
  <si>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</si>
  <si>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</si>
  <si>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</si>
  <si>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</si>
  <si>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</si>
  <si>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</si>
  <si>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</si>
  <si>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</si>
  <si>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</si>
  <si>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</si>
  <si>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</si>
  <si>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</si>
  <si>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</si>
  <si>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</si>
  <si>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</si>
  <si>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</si>
  <si>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</si>
  <si>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</si>
  <si>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</si>
  <si>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</si>
  <si>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</si>
  <si>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</si>
  <si>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</si>
  <si>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</si>
  <si>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</si>
  <si>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</si>
  <si>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</si>
  <si>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</si>
  <si>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</si>
  <si>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</si>
  <si>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</si>
  <si>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</si>
  <si>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</si>
  <si>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</si>
  <si>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</si>
  <si>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</si>
  <si>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</si>
  <si>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</si>
  <si>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</si>
  <si>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</si>
  <si>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</si>
  <si>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</si>
  <si>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</si>
  <si>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</si>
  <si>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</si>
  <si>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</si>
  <si>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</si>
  <si>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</si>
  <si>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</si>
  <si>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</si>
  <si>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</si>
  <si>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</si>
  <si>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</si>
  <si>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</si>
  <si>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</si>
  <si>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</si>
  <si>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</si>
  <si>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</si>
  <si>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</si>
  <si>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</si>
  <si>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</si>
  <si>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</si>
  <si>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</si>
  <si>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</si>
  <si>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</si>
  <si>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</si>
  <si>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</si>
  <si>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</si>
  <si>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</si>
  <si>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</si>
  <si>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</si>
  <si>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</si>
  <si>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</si>
  <si>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</si>
  <si>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</si>
  <si>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</si>
  <si>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</si>
  <si>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</si>
  <si>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</si>
  <si>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</si>
  <si>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</si>
  <si>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</si>
  <si>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</si>
  <si>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</si>
  <si>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</si>
  <si>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</si>
  <si>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</si>
  <si>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</si>
  <si>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</si>
  <si>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</si>
  <si>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</si>
  <si>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</si>
  <si>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</si>
  <si>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</si>
  <si>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</si>
  <si>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</si>
  <si>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</si>
  <si>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</si>
  <si>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</si>
  <si>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</si>
  <si>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</si>
  <si>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</si>
  <si>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</si>
  <si>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</si>
  <si>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</si>
  <si>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</si>
  <si>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</si>
  <si>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</si>
  <si>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</si>
  <si>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</si>
  <si>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</si>
  <si>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</si>
  <si>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</si>
  <si>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</si>
  <si>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</si>
  <si>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</si>
  <si>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</si>
  <si>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</si>
  <si>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</si>
  <si>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</si>
  <si>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</si>
  <si>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</si>
  <si>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</si>
  <si>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</si>
  <si>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</si>
  <si>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</si>
  <si>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</si>
  <si>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</si>
  <si>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</si>
  <si>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</si>
  <si>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</si>
  <si>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</si>
  <si>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</si>
  <si>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</si>
  <si>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</si>
  <si>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</si>
  <si>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</si>
  <si>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</si>
  <si>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</si>
  <si>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</si>
  <si>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</si>
  <si>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</si>
  <si>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</si>
  <si>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</si>
  <si>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</si>
  <si>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</si>
  <si>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</si>
  <si>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</si>
  <si>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</si>
  <si>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</si>
  <si>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</si>
  <si>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</si>
  <si>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</si>
  <si>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</si>
  <si>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</si>
  <si>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</si>
  <si>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</si>
  <si>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</si>
  <si>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</si>
  <si>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</si>
  <si>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</si>
  <si>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</si>
  <si>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</si>
  <si>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</si>
  <si>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</si>
  <si>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</si>
  <si>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</si>
  <si>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</si>
  <si>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</si>
  <si>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</si>
  <si>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</si>
  <si>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</si>
  <si>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</si>
  <si>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</si>
  <si>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</si>
  <si>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</si>
  <si>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</si>
  <si>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</si>
  <si>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</si>
  <si>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</si>
  <si>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</si>
  <si>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</si>
  <si>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</si>
  <si>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</si>
  <si>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</si>
  <si>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</si>
  <si>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</si>
  <si>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</si>
  <si>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</si>
  <si>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</si>
  <si>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</si>
  <si>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</si>
  <si>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</si>
  <si>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</si>
  <si>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</si>
  <si>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</si>
  <si>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</si>
  <si>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</si>
  <si>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</si>
  <si>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</si>
  <si>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</si>
  <si>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</si>
  <si>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</si>
  <si>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</si>
  <si>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</si>
  <si>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</si>
  <si>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</si>
  <si>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</si>
  <si>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</si>
  <si>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</si>
  <si>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</si>
  <si>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</si>
  <si>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</si>
  <si>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</si>
  <si>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</si>
  <si>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</si>
  <si>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</si>
  <si>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</si>
  <si>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</si>
  <si>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</si>
  <si>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</si>
  <si>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</si>
  <si>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</si>
  <si>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</si>
  <si>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</si>
  <si>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</si>
  <si>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</si>
  <si>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</si>
  <si>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</si>
  <si>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</si>
  <si>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</si>
  <si>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</si>
  <si>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</si>
  <si>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</si>
  <si>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</si>
  <si>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</si>
  <si>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</si>
  <si>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</si>
  <si>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</si>
  <si>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</si>
  <si>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</si>
  <si>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</si>
  <si>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</si>
  <si>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</si>
  <si>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</si>
  <si>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</si>
  <si>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</si>
  <si>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</si>
  <si>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</si>
  <si>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</si>
  <si>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</si>
  <si>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</si>
  <si>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</si>
  <si>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</si>
  <si>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</si>
  <si>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</si>
  <si>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</si>
  <si>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</si>
  <si>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</si>
  <si>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</si>
  <si>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</si>
  <si>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</si>
  <si>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</si>
  <si>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</si>
  <si>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</si>
  <si>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</si>
  <si>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</si>
  <si>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</si>
  <si>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</si>
  <si>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</si>
  <si>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</si>
  <si>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</si>
  <si>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</si>
  <si>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</si>
  <si>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</si>
  <si>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</si>
  <si>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</si>
  <si>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</si>
  <si>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</si>
  <si>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</si>
  <si>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</si>
  <si>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</si>
  <si>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</si>
  <si>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</si>
  <si>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</si>
  <si>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</si>
  <si>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</si>
  <si>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</si>
  <si>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</si>
  <si>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</si>
  <si>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</si>
  <si>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</si>
  <si>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</si>
  <si>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</si>
  <si>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</si>
  <si>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</si>
  <si>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</si>
  <si>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</si>
  <si>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</si>
  <si>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</si>
  <si>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</si>
  <si>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</si>
  <si>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</si>
  <si>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</si>
  <si>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</si>
  <si>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</si>
  <si>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</si>
  <si>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</si>
  <si>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</si>
  <si>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</si>
  <si>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</si>
  <si>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</si>
  <si>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</si>
  <si>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</si>
  <si>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</si>
  <si>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</si>
  <si>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</si>
  <si>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</si>
  <si>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</si>
  <si>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</si>
  <si>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</si>
  <si>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</si>
  <si>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</si>
  <si>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</si>
  <si>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</si>
  <si>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</si>
  <si>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</si>
  <si>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</si>
  <si>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</si>
  <si>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</si>
  <si>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</si>
  <si>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</si>
  <si>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</si>
  <si>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</si>
  <si>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</si>
  <si>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</si>
  <si>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</si>
  <si>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</si>
  <si>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</si>
  <si>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</si>
  <si>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</si>
  <si>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</si>
  <si>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</si>
  <si>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</si>
  <si>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</si>
  <si>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</si>
  <si>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</si>
  <si>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</si>
  <si>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</si>
  <si>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</si>
  <si>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</si>
  <si>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</si>
  <si>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</si>
  <si>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</si>
  <si>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</si>
  <si>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</si>
  <si>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</si>
  <si>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</si>
  <si>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</si>
  <si>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</si>
  <si>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</si>
  <si>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</si>
  <si>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</si>
  <si>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</si>
  <si>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</si>
  <si>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</si>
  <si>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</si>
  <si>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</si>
  <si>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</si>
  <si>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</si>
  <si>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</si>
  <si>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</si>
  <si>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</si>
  <si>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</si>
  <si>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</si>
  <si>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</si>
  <si>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</si>
  <si>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</si>
  <si>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</si>
  <si>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</si>
  <si>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</si>
  <si>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</si>
  <si>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</si>
  <si>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</si>
  <si>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</si>
  <si>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</si>
  <si>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</si>
  <si>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</si>
  <si>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</si>
  <si>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</si>
  <si>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</si>
  <si>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</si>
  <si>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</si>
  <si>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</si>
  <si>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</si>
  <si>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</si>
  <si>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</si>
  <si>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</si>
  <si>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</si>
  <si>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</si>
  <si>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</si>
  <si>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</si>
  <si>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</si>
  <si>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</si>
  <si>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</si>
  <si>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</si>
  <si>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</si>
  <si>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</si>
  <si>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</si>
  <si>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</si>
  <si>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</si>
  <si>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</si>
  <si>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</si>
  <si>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</si>
  <si>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</si>
  <si>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</si>
  <si>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</si>
  <si>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</si>
  <si>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</si>
  <si>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</si>
  <si>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</si>
  <si>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</si>
  <si>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</si>
  <si>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</si>
  <si>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</si>
  <si>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</si>
  <si>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</si>
  <si>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</si>
  <si>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</si>
  <si>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</si>
  <si>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</si>
  <si>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</si>
  <si>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</si>
  <si>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</si>
  <si>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</si>
  <si>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</si>
  <si>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</si>
  <si>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</si>
  <si>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</si>
  <si>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</si>
  <si>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</si>
  <si>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</si>
  <si>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</si>
  <si>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</si>
  <si>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</si>
  <si>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</si>
  <si>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</si>
  <si>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</si>
  <si>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</si>
  <si>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</si>
  <si>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</si>
  <si>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</si>
  <si>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</si>
  <si>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</si>
  <si>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</si>
  <si>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</si>
  <si>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</si>
  <si>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</si>
  <si>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</si>
  <si>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</si>
  <si>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</si>
  <si>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</si>
  <si>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</si>
  <si>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</si>
  <si>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</si>
  <si>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</si>
  <si>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</si>
  <si>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</si>
  <si>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</si>
  <si>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</si>
  <si>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</si>
  <si>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</si>
  <si>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</si>
  <si>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</si>
  <si>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</si>
  <si>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</si>
  <si>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</si>
  <si>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</si>
  <si>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</si>
  <si>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</si>
  <si>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</si>
  <si>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</si>
  <si>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</si>
  <si>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</si>
  <si>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</si>
  <si>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</si>
  <si>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</si>
  <si>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</si>
  <si>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</si>
  <si>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</si>
  <si>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</si>
  <si>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</si>
  <si>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</si>
  <si>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</si>
  <si>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</si>
  <si>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</si>
  <si>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</si>
  <si>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</si>
  <si>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</si>
  <si>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</si>
  <si>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</si>
  <si>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</si>
  <si>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</si>
  <si>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</si>
  <si>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</si>
  <si>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</si>
  <si>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</si>
  <si>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</si>
  <si>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</si>
  <si>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</si>
  <si>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</si>
  <si>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</si>
  <si>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</si>
  <si>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</si>
  <si>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</si>
  <si>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</si>
  <si>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</si>
  <si>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</si>
  <si>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</si>
  <si>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</si>
  <si>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</si>
  <si>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</si>
  <si>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</si>
  <si>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</si>
  <si>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</si>
  <si>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</si>
  <si>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</si>
  <si>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</si>
  <si>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</si>
  <si>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</si>
  <si>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</si>
  <si>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</si>
  <si>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</si>
  <si>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</si>
  <si>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</si>
  <si>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</si>
  <si>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</si>
  <si>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</si>
  <si>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</si>
  <si>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</si>
  <si>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</si>
  <si>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</si>
  <si>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</si>
  <si>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</si>
  <si>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</si>
  <si>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</si>
  <si>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</si>
  <si>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</si>
  <si>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</si>
  <si>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</si>
  <si>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</si>
  <si>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</si>
  <si>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</si>
  <si>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</si>
  <si>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</si>
  <si>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</si>
  <si>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</si>
  <si>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</si>
  <si>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</si>
  <si>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</si>
  <si>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</si>
  <si>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</si>
  <si>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</si>
  <si>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</si>
  <si>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</si>
  <si>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</si>
  <si>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</si>
  <si>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</si>
  <si>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</si>
  <si>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</si>
  <si>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</si>
  <si>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</si>
  <si>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</si>
  <si>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</si>
  <si>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</si>
  <si>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</si>
  <si>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</si>
  <si>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</si>
  <si>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</si>
  <si>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</si>
  <si>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</si>
  <si>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</si>
  <si>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</si>
  <si>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</si>
  <si>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</si>
  <si>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</si>
  <si>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</si>
  <si>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</si>
  <si>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</si>
  <si>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</si>
  <si>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</si>
  <si>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</si>
  <si>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</si>
  <si>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</si>
  <si>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</si>
  <si>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</si>
  <si>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</si>
  <si>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</si>
  <si>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</si>
  <si>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</si>
  <si>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</si>
  <si>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</si>
  <si>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</si>
  <si>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</si>
  <si>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</si>
  <si>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</si>
  <si>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</si>
  <si>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</si>
  <si>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</si>
  <si>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</si>
  <si>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</si>
  <si>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</si>
  <si>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</si>
  <si>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</si>
  <si>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</si>
  <si>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</si>
  <si>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</si>
  <si>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</si>
  <si>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</si>
  <si>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</si>
  <si>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</si>
  <si>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</si>
  <si>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</si>
  <si>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</si>
  <si>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</si>
  <si>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</si>
  <si>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</si>
  <si>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</si>
  <si>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</si>
  <si>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</si>
  <si>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</si>
  <si>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</si>
  <si>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</si>
  <si>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</si>
  <si>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</si>
  <si>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</si>
  <si>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</si>
  <si>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</si>
  <si>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</si>
  <si>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</si>
  <si>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</si>
  <si>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</si>
  <si>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</si>
  <si>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</si>
  <si>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</si>
  <si>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</si>
  <si>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</si>
  <si>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</si>
  <si>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</si>
  <si>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</si>
  <si>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</si>
  <si>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</si>
  <si>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</si>
  <si>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</si>
  <si>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</si>
  <si>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</si>
  <si>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</si>
  <si>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</si>
  <si>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</si>
  <si>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</si>
  <si>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</si>
  <si>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</si>
  <si>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</si>
  <si>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</si>
  <si>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</si>
  <si>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</si>
  <si>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</si>
  <si>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</si>
  <si>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</si>
  <si>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</si>
  <si>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</si>
  <si>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</si>
  <si>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</si>
  <si>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</si>
  <si>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</si>
  <si>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</si>
  <si>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</si>
  <si>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</si>
  <si>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</si>
  <si>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</si>
  <si>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</si>
  <si>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</si>
  <si>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</si>
  <si>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</si>
  <si>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</si>
  <si>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</si>
  <si>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</si>
  <si>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</si>
  <si>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</si>
  <si>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</si>
  <si>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</si>
  <si>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</si>
  <si>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</si>
  <si>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</si>
  <si>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</si>
  <si>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</si>
  <si>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</si>
  <si>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</si>
  <si>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</si>
  <si>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</si>
  <si>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</si>
  <si>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</si>
  <si>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</si>
  <si>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</si>
  <si>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</si>
  <si>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</si>
  <si>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</si>
  <si>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</si>
  <si>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</si>
  <si>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</si>
  <si>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</si>
  <si>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</si>
  <si>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</si>
  <si>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</si>
  <si>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</si>
  <si>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</si>
  <si>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</si>
  <si>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</si>
  <si>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</si>
  <si>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</si>
  <si>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</si>
  <si>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</si>
  <si>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</si>
  <si>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</si>
  <si>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</si>
  <si>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</si>
  <si>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</si>
  <si>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</si>
  <si>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</si>
  <si>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</si>
  <si>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</si>
  <si>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</si>
  <si>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</si>
  <si>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</si>
  <si>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</si>
  <si>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</si>
  <si>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</si>
  <si>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</si>
  <si>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</si>
  <si>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</si>
  <si>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</si>
  <si>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</si>
  <si>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</si>
  <si>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</si>
  <si>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</si>
  <si>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</si>
  <si>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</si>
  <si>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</si>
  <si>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</si>
  <si>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</si>
  <si>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</si>
  <si>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</si>
  <si>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</si>
  <si>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</si>
  <si>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</si>
  <si>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</si>
  <si>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</si>
  <si>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</si>
  <si>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</si>
  <si>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</si>
  <si>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</si>
  <si>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</si>
  <si>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</si>
  <si>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</si>
  <si>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</si>
  <si>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</si>
  <si>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</si>
  <si>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</si>
  <si>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</si>
  <si>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</si>
  <si>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</si>
  <si>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</si>
  <si>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</si>
  <si>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</si>
  <si>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</si>
  <si>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</si>
  <si>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</si>
  <si>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</si>
  <si>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</si>
  <si>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</si>
  <si>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</si>
  <si>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</si>
  <si>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</si>
  <si>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</si>
  <si>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</si>
  <si>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</si>
  <si>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</si>
  <si>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</si>
  <si>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</si>
  <si>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</si>
  <si>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</si>
  <si>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</si>
  <si>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</si>
  <si>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</si>
  <si>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</si>
  <si>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</si>
  <si>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</si>
  <si>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</si>
  <si>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</si>
  <si>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</si>
  <si>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</si>
  <si>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</si>
  <si>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</si>
  <si>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</si>
  <si>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</si>
  <si>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</si>
  <si>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</si>
  <si>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</si>
  <si>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</si>
  <si>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</si>
  <si>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</si>
  <si>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</si>
  <si>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</si>
  <si>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</si>
  <si>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</si>
  <si>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</si>
  <si>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</si>
  <si>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</si>
  <si>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</si>
  <si>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</si>
  <si>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</si>
  <si>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</si>
  <si>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</si>
  <si>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</si>
  <si>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</si>
  <si>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</si>
  <si>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</si>
  <si>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</si>
  <si>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</si>
  <si>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</si>
  <si>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</si>
  <si>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</si>
  <si>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</si>
  <si>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</si>
  <si>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</si>
  <si>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</si>
  <si>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</si>
  <si>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</si>
  <si>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</si>
  <si>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</si>
  <si>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</si>
  <si>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</si>
  <si>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</si>
  <si>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</si>
  <si>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</si>
  <si>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</si>
  <si>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</si>
  <si>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</si>
  <si>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</si>
  <si>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</si>
  <si>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</si>
  <si>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</si>
  <si>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</si>
  <si>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</si>
  <si>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</si>
  <si>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</si>
  <si>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</si>
  <si>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</si>
  <si>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</si>
  <si>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</si>
  <si>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</si>
  <si>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</si>
  <si>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</si>
  <si>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</si>
  <si>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</si>
  <si>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</si>
  <si>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</si>
  <si>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</si>
  <si>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</si>
  <si>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</si>
  <si>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</si>
  <si>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</si>
  <si>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</si>
  <si>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</si>
  <si>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</si>
  <si>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</si>
  <si>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</si>
  <si>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</si>
  <si>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</si>
  <si>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</si>
  <si>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</si>
  <si>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</si>
  <si>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</si>
  <si>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</si>
  <si>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</si>
  <si>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</si>
  <si>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</si>
  <si>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</si>
  <si>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</si>
  <si>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</si>
  <si>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</si>
  <si>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</si>
  <si>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</si>
  <si>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</si>
  <si>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</si>
  <si>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</si>
  <si>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</si>
  <si>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</si>
  <si>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</si>
  <si>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</si>
  <si>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</si>
  <si>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</si>
  <si>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</si>
  <si>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</si>
  <si>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</si>
  <si>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</si>
  <si>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</si>
  <si>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</si>
  <si>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</si>
  <si>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</si>
  <si>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</si>
  <si>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</si>
  <si>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</si>
  <si>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</si>
  <si>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</si>
  <si>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</si>
  <si>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</si>
  <si>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</si>
  <si>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</si>
  <si>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</si>
  <si>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</si>
  <si>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</si>
  <si>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</si>
  <si>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</si>
  <si>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</si>
  <si>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</si>
  <si>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</si>
  <si>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</si>
  <si>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</si>
  <si>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</si>
  <si>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</si>
  <si>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</si>
  <si>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</si>
  <si>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</si>
  <si>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</si>
  <si>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</si>
  <si>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</si>
  <si>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</si>
  <si>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</si>
  <si>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</si>
  <si>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</si>
  <si>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</si>
  <si>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</si>
  <si>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</si>
  <si>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</si>
  <si>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</si>
  <si>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</si>
  <si>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</si>
  <si>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</si>
  <si>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</si>
  <si>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</si>
  <si>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</si>
  <si>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</si>
  <si>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</si>
  <si>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</si>
  <si>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</si>
  <si>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</si>
  <si>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</si>
  <si>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</si>
  <si>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</si>
  <si>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</si>
  <si>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</si>
  <si>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</si>
  <si>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</si>
  <si>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</si>
  <si>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</si>
  <si>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</si>
  <si>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</si>
  <si>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</si>
  <si>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</si>
  <si>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</si>
  <si>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</si>
  <si>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</si>
  <si>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</si>
  <si>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</si>
  <si>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</si>
  <si>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</si>
  <si>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</si>
  <si>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</si>
  <si>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</si>
  <si>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</si>
  <si>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</si>
  <si>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</si>
  <si>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</si>
  <si>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</si>
  <si>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</si>
  <si>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</si>
  <si>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</si>
  <si>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</si>
  <si>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</si>
  <si>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</si>
  <si>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</si>
  <si>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</si>
  <si>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</si>
  <si>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</si>
  <si>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</si>
  <si>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</si>
  <si>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</si>
  <si>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</si>
  <si>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</si>
  <si>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</si>
  <si>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</si>
  <si>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</si>
  <si>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</si>
  <si>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</si>
  <si>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</si>
  <si>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</si>
  <si>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</si>
  <si>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</si>
  <si>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</si>
  <si>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</si>
  <si>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</si>
  <si>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</si>
  <si>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</si>
  <si>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</si>
  <si>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</si>
  <si>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</si>
  <si>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</si>
  <si>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</si>
  <si>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</si>
  <si>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</si>
  <si>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</si>
  <si>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</si>
  <si>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</si>
  <si>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</si>
  <si>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</si>
  <si>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</si>
  <si>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</si>
  <si>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</si>
  <si>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</si>
  <si>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</si>
  <si>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</si>
  <si>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</si>
  <si>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</si>
  <si>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</si>
  <si>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</si>
  <si>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</si>
  <si>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</si>
  <si>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</si>
  <si>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</si>
  <si>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</si>
  <si>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</si>
  <si>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</si>
  <si>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</si>
  <si>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</si>
  <si>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</si>
  <si>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</si>
  <si>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</si>
  <si>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</si>
  <si>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</si>
  <si>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</si>
  <si>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</si>
  <si>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</si>
  <si>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</si>
  <si>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</si>
  <si>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</si>
  <si>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</si>
  <si>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</si>
  <si>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</si>
  <si>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</si>
  <si>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</si>
  <si>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</si>
  <si>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</si>
  <si>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</si>
  <si>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</si>
  <si>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</si>
  <si>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</si>
  <si>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</si>
  <si>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</si>
  <si>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</si>
  <si>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</si>
  <si>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</si>
  <si>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</si>
  <si>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</si>
  <si>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</si>
  <si>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</si>
  <si>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</si>
  <si>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</si>
  <si>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</si>
  <si>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</si>
  <si>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</si>
  <si>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</si>
  <si>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</si>
  <si>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</si>
  <si>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</si>
  <si>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</si>
  <si>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</si>
  <si>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</si>
  <si>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</si>
  <si>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</si>
  <si>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</si>
  <si>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</si>
  <si>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</si>
  <si>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</si>
  <si>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</si>
  <si>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</si>
  <si>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</si>
  <si>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</si>
  <si>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</si>
  <si>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</si>
  <si>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</si>
  <si>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</si>
  <si>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</si>
  <si>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</si>
  <si>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</si>
  <si>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</si>
  <si>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</si>
  <si>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</si>
  <si>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</si>
  <si>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</si>
  <si>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</si>
  <si>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</si>
  <si>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</si>
  <si>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</si>
  <si>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</si>
  <si>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</si>
  <si>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</si>
  <si>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</si>
  <si>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</si>
  <si>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</si>
  <si>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</si>
  <si>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</si>
  <si>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</si>
  <si>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</si>
  <si>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</si>
  <si>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</si>
  <si>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</si>
  <si>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</si>
  <si>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</si>
  <si>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</si>
  <si>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</si>
  <si>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</si>
  <si>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</si>
  <si>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</si>
  <si>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</si>
  <si>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</si>
  <si>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</si>
  <si>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</si>
  <si>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</si>
  <si>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</si>
  <si>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</si>
  <si>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</si>
  <si>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</si>
  <si>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</si>
  <si>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</si>
  <si>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</si>
  <si>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</si>
  <si>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</si>
  <si>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</si>
  <si>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</si>
  <si>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</si>
  <si>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</si>
  <si>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</si>
  <si>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</si>
  <si>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</si>
  <si>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</si>
  <si>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</si>
  <si>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</si>
  <si>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</si>
  <si>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</si>
  <si>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</si>
  <si>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</si>
  <si>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</si>
  <si>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</si>
  <si>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</si>
  <si>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</si>
  <si>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</si>
  <si>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</si>
  <si>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</si>
  <si>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</si>
  <si>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</si>
  <si>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</si>
  <si>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</si>
  <si>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</si>
  <si>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</si>
  <si>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</si>
  <si>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</si>
  <si>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</si>
  <si>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</si>
  <si>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</si>
  <si>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</si>
  <si>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</si>
  <si>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</si>
  <si>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</si>
  <si>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</si>
  <si>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</si>
  <si>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</si>
  <si>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</si>
  <si>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</si>
  <si>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</si>
  <si>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</si>
  <si>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</si>
  <si>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</si>
  <si>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</si>
  <si>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</si>
  <si>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</si>
  <si>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</si>
  <si>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</si>
  <si>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</si>
  <si>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</si>
  <si>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</si>
  <si>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</si>
  <si>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</si>
  <si>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</si>
  <si>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</si>
  <si>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</si>
  <si>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</si>
  <si>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</si>
  <si>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</si>
  <si>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</si>
  <si>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</si>
  <si>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</si>
  <si>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</si>
  <si>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</si>
  <si>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</si>
  <si>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</si>
  <si>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</si>
  <si>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</si>
  <si>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</si>
  <si>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</si>
  <si>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</si>
  <si>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</si>
  <si>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</si>
  <si>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</si>
  <si>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</si>
  <si>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</si>
  <si>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</si>
  <si>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</si>
  <si>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</si>
  <si>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</si>
  <si>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</si>
  <si>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</si>
  <si>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</si>
  <si>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</si>
  <si>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</si>
  <si>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</si>
  <si>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</si>
  <si>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</si>
  <si>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</si>
  <si>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</si>
  <si>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</si>
  <si>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</si>
  <si>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</si>
  <si>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</si>
  <si>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</si>
  <si>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</si>
  <si>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</si>
  <si>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</si>
  <si>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</si>
  <si>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</si>
  <si>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</si>
  <si>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</si>
  <si>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</si>
  <si>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</si>
  <si>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</si>
  <si>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</si>
  <si>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</si>
  <si>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</si>
  <si>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</si>
  <si>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</si>
  <si>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</si>
  <si>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</si>
  <si>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</si>
  <si>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</si>
  <si>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</si>
  <si>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</si>
  <si>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</si>
  <si>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</si>
  <si>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</si>
  <si>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</si>
  <si>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</si>
  <si>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</si>
  <si>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</si>
  <si>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</si>
  <si>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</si>
  <si>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</si>
  <si>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</si>
  <si>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</si>
  <si>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</si>
  <si>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</si>
  <si>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</si>
  <si>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</si>
  <si>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</si>
  <si>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</si>
  <si>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</si>
  <si>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</si>
  <si>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</si>
  <si>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</si>
  <si>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</si>
  <si>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</si>
  <si>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</si>
  <si>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</si>
  <si>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</si>
  <si>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</si>
  <si>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</si>
  <si>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</si>
  <si>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</si>
  <si>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</si>
  <si>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</si>
  <si>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</si>
  <si>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</si>
  <si>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</si>
  <si>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</si>
  <si>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</si>
  <si>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</si>
  <si>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</si>
  <si>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</si>
  <si>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</si>
  <si>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</si>
  <si>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</si>
  <si>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</si>
  <si>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</si>
  <si>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</si>
  <si>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</si>
  <si>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</si>
  <si>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</si>
  <si>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</si>
  <si>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</si>
  <si>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</si>
  <si>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</si>
  <si>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</si>
  <si>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</si>
  <si>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</si>
  <si>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</si>
  <si>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</si>
  <si>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</si>
  <si>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</si>
  <si>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</si>
  <si>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</si>
  <si>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</si>
  <si>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</si>
  <si>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</si>
  <si>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</si>
  <si>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</si>
  <si>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</si>
  <si>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</si>
  <si>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</si>
  <si>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</si>
  <si>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</si>
  <si>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</si>
  <si>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</si>
  <si>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</si>
  <si>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</si>
  <si>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</si>
  <si>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</si>
  <si>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</si>
  <si>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</si>
  <si>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</si>
  <si>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</si>
  <si>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</si>
  <si>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</si>
  <si>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</si>
  <si>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</si>
  <si>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</si>
  <si>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</si>
  <si>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</si>
  <si>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</si>
  <si>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</si>
  <si>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</si>
  <si>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</si>
  <si>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</si>
  <si>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</si>
  <si>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</si>
  <si>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</si>
  <si>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</si>
  <si>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</si>
  <si>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</si>
  <si>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</si>
  <si>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</si>
  <si>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</si>
  <si>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</si>
  <si>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</si>
  <si>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</si>
  <si>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</si>
  <si>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</si>
  <si>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</si>
  <si>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</si>
  <si>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</si>
  <si>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</si>
  <si>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</si>
  <si>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</si>
  <si>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</si>
  <si>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</si>
  <si>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</si>
  <si>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</si>
  <si>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</si>
  <si>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</si>
  <si>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</si>
  <si>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</si>
  <si>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</si>
  <si>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</si>
  <si>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</si>
  <si>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</si>
  <si>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</si>
  <si>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</si>
  <si>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</si>
  <si>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</si>
  <si>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</si>
  <si>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</si>
  <si>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</si>
  <si>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</si>
  <si>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</si>
  <si>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</si>
  <si>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</si>
  <si>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</si>
  <si>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</si>
  <si>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</si>
  <si>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</si>
  <si>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</si>
  <si>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</si>
  <si>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</si>
  <si>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</si>
  <si>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</si>
  <si>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</si>
  <si>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</si>
  <si>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</si>
  <si>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</si>
  <si>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</si>
  <si>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</si>
  <si>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</si>
  <si>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</si>
  <si>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</si>
  <si>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</si>
  <si>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</si>
  <si>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</si>
  <si>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</si>
  <si>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</si>
  <si>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</si>
  <si>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</si>
  <si>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</si>
  <si>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</si>
  <si>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</si>
  <si>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</si>
  <si>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</si>
  <si>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</si>
  <si>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</si>
  <si>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</si>
  <si>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</si>
  <si>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</si>
  <si>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</si>
  <si>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</si>
  <si>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</si>
  <si>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</si>
  <si>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</si>
  <si>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</si>
  <si>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</si>
  <si>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</si>
  <si>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</si>
  <si>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</si>
  <si>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</si>
  <si>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</si>
  <si>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</si>
  <si>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</si>
  <si>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</si>
  <si>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</si>
  <si>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</si>
  <si>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</si>
  <si>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</si>
  <si>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</si>
  <si>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</si>
  <si>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</si>
  <si>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</si>
  <si>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</si>
  <si>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</si>
  <si>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</si>
  <si>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</si>
  <si>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</si>
  <si>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</si>
  <si>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</si>
  <si>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</si>
  <si>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</si>
  <si>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</si>
  <si>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</si>
  <si>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</si>
  <si>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</si>
  <si>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</si>
  <si>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</si>
  <si>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</si>
  <si>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</si>
  <si>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</si>
  <si>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</si>
  <si>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</si>
  <si>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</si>
  <si>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</si>
  <si>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</si>
  <si>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</si>
  <si>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</si>
  <si>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</si>
  <si>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</si>
  <si>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</si>
  <si>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</si>
  <si>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</si>
  <si>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</si>
  <si>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</si>
  <si>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</si>
  <si>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</si>
  <si>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</si>
  <si>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</si>
  <si>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</si>
  <si>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</si>
  <si>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</si>
  <si>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</si>
  <si>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</si>
  <si>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</si>
  <si>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</si>
  <si>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</si>
  <si>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</si>
  <si>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</si>
  <si>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</si>
  <si>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</si>
  <si>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</si>
  <si>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</si>
  <si>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</si>
  <si>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</si>
  <si>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</si>
  <si>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</si>
  <si>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</si>
  <si>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</si>
  <si>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</si>
  <si>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</si>
  <si>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</si>
  <si>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</si>
  <si>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</si>
  <si>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</si>
  <si>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</si>
  <si>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</si>
  <si>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</si>
  <si>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</si>
  <si>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</si>
  <si>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</si>
  <si>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</si>
  <si>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</si>
  <si>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</si>
  <si>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</si>
  <si>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</si>
  <si>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</si>
  <si>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</si>
  <si>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</si>
  <si>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</si>
  <si>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</si>
  <si>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</si>
  <si>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</si>
  <si>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</si>
  <si>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</si>
  <si>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</si>
  <si>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</si>
  <si>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</si>
  <si>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</si>
  <si>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</si>
  <si>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</si>
  <si>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</si>
  <si>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</si>
  <si>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</si>
  <si>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</si>
  <si>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</si>
  <si>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</si>
  <si>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</si>
  <si>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</si>
  <si>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</si>
  <si>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</si>
  <si>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</si>
  <si>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</si>
  <si>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</si>
  <si>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</si>
  <si>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</si>
  <si>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</si>
  <si>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</si>
  <si>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</si>
  <si>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</si>
  <si>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</si>
  <si>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</si>
  <si>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</si>
  <si>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</si>
  <si>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</si>
  <si>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</si>
  <si>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</si>
  <si>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</si>
  <si>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</si>
  <si>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</si>
  <si>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</si>
  <si>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</si>
  <si>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</si>
  <si>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</si>
  <si>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</si>
  <si>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</si>
  <si>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</si>
  <si>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</si>
  <si>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</si>
  <si>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</si>
  <si>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</si>
  <si>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</si>
  <si>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</si>
  <si>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</si>
  <si>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</si>
  <si>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</si>
  <si>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</si>
  <si>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</si>
  <si>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</si>
  <si>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</si>
  <si>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</si>
  <si>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</si>
  <si>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</si>
  <si>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</si>
  <si>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</si>
  <si>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</si>
  <si>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</si>
  <si>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</si>
  <si>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</si>
  <si>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</si>
  <si>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</si>
  <si>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</si>
  <si>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</si>
  <si>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</si>
  <si>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</si>
  <si>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</si>
  <si>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</si>
  <si>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</si>
  <si>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</si>
  <si>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</si>
  <si>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</si>
  <si>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</si>
  <si>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</si>
  <si>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</si>
  <si>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</si>
  <si>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</si>
  <si>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</si>
  <si>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</si>
  <si>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</si>
  <si>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</si>
  <si>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</si>
  <si>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</si>
  <si>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</si>
  <si>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</si>
  <si>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</si>
  <si>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</si>
  <si>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</si>
  <si>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</si>
  <si>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</si>
  <si>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</si>
  <si>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</si>
  <si>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</si>
  <si>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</si>
  <si>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</si>
  <si>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</si>
  <si>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</si>
  <si>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</si>
  <si>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</si>
  <si>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</si>
  <si>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</si>
  <si>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</si>
  <si>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</si>
  <si>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</si>
  <si>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</si>
  <si>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</si>
  <si>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</si>
  <si>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</si>
  <si>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</si>
  <si>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</si>
  <si>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</si>
  <si>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</si>
  <si>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</si>
  <si>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</si>
  <si>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</si>
  <si>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</si>
  <si>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</si>
  <si>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</si>
  <si>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</si>
  <si>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</si>
  <si>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</si>
  <si>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</si>
  <si>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</si>
  <si>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</si>
  <si>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</si>
  <si>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</si>
  <si>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</si>
  <si>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</si>
  <si>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</si>
  <si>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</si>
  <si>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</si>
  <si>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</si>
  <si>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</si>
  <si>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</si>
  <si>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</si>
  <si>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</si>
  <si>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</si>
  <si>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</si>
  <si>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</si>
  <si>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</si>
  <si>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</si>
  <si>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</si>
  <si>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</si>
  <si>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</si>
  <si>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</si>
  <si>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</si>
  <si>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</si>
  <si>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</si>
  <si>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</si>
  <si>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</si>
  <si>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</si>
  <si>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</si>
  <si>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</si>
  <si>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</si>
  <si>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</si>
  <si>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</si>
  <si>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</si>
  <si>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</si>
  <si>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</si>
  <si>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</si>
  <si>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</si>
  <si>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</si>
  <si>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</si>
  <si>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</si>
  <si>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</si>
  <si>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</si>
  <si>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</si>
  <si>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</si>
  <si>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</si>
  <si>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</si>
  <si>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</si>
  <si>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</si>
  <si>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</si>
  <si>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</si>
  <si>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</si>
  <si>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</si>
  <si>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</si>
  <si>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</si>
  <si>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</si>
  <si>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</si>
  <si>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</si>
  <si>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</si>
  <si>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</si>
  <si>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</si>
  <si>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</si>
  <si>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</si>
  <si>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</si>
  <si>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</si>
  <si>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</si>
  <si>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</si>
  <si>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</si>
  <si>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</si>
  <si>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</si>
  <si>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</si>
  <si>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</si>
  <si>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</si>
  <si>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</si>
  <si>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</si>
  <si>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</si>
  <si>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</si>
  <si>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</si>
  <si>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</si>
  <si>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</si>
  <si>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</si>
  <si>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</si>
  <si>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</si>
  <si>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</si>
  <si>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</si>
  <si>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</si>
  <si>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</si>
  <si>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</si>
  <si>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</si>
  <si>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</si>
  <si>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</si>
  <si>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</si>
  <si>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</si>
  <si>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</si>
  <si>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</si>
  <si>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</si>
  <si>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</si>
  <si>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</si>
  <si>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</si>
  <si>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</si>
  <si>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</si>
  <si>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</si>
  <si>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</si>
  <si>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</si>
  <si>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</si>
  <si>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</si>
  <si>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</si>
  <si>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</si>
  <si>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</si>
  <si>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</si>
  <si>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</si>
  <si>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</si>
  <si>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</si>
  <si>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</si>
  <si>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</si>
  <si>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</si>
  <si>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</si>
  <si>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</si>
  <si>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</si>
  <si>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</si>
  <si>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</si>
  <si>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</si>
  <si>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</si>
  <si>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</si>
  <si>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</si>
  <si>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</si>
  <si>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</si>
  <si>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</si>
  <si>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</si>
  <si>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</si>
  <si>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</si>
  <si>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</si>
  <si>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</si>
  <si>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</si>
  <si>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</si>
  <si>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</si>
  <si>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</si>
  <si>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</si>
  <si>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</si>
  <si>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</si>
  <si>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</si>
  <si>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</si>
  <si>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</si>
  <si>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</si>
  <si>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</si>
  <si>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</si>
  <si>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</si>
  <si>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</si>
  <si>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</si>
  <si>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</si>
  <si>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</si>
  <si>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</si>
  <si>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</si>
  <si>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</si>
  <si>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</si>
  <si>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</si>
  <si>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</si>
  <si>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</si>
  <si>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</si>
  <si>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</si>
  <si>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</si>
  <si>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</si>
  <si>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</si>
  <si>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</si>
  <si>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</si>
  <si>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</si>
  <si>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</si>
  <si>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</si>
  <si>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</si>
  <si>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</si>
  <si>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</si>
  <si>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</si>
  <si>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</si>
  <si>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</si>
  <si>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</si>
  <si>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</si>
  <si>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</si>
  <si>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</si>
  <si>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</si>
  <si>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</si>
  <si>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</si>
  <si>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</si>
  <si>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</si>
  <si>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</si>
  <si>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</si>
  <si>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</si>
  <si>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</si>
  <si>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</si>
  <si>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</si>
  <si>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</si>
  <si>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</si>
  <si>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</si>
  <si>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</si>
  <si>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</si>
  <si>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</si>
  <si>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</si>
  <si>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</si>
  <si>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</si>
  <si>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</si>
  <si>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</si>
  <si>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</si>
  <si>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</si>
  <si>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</si>
  <si>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</si>
  <si>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</si>
  <si>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</si>
  <si>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</si>
  <si>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</si>
  <si>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</si>
  <si>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</si>
  <si>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</si>
  <si>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</si>
  <si>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</si>
  <si>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</si>
  <si>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</si>
  <si>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</si>
  <si>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</si>
  <si>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</si>
  <si>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</si>
  <si>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</si>
  <si>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</si>
  <si>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</si>
  <si>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</si>
  <si>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</si>
  <si>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</si>
  <si>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</si>
  <si>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</si>
  <si>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</si>
  <si>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</si>
  <si>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</si>
  <si>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</si>
  <si>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</si>
  <si>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</si>
  <si>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</si>
  <si>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</si>
  <si>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</si>
  <si>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</si>
  <si>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</si>
  <si>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</si>
  <si>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</si>
  <si>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</si>
  <si>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</si>
  <si>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</si>
  <si>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</si>
  <si>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</si>
  <si>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</si>
  <si>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</si>
  <si>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</si>
  <si>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</si>
  <si>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</si>
  <si>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</si>
  <si>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</si>
  <si>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</si>
  <si>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</si>
  <si>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</si>
  <si>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</si>
  <si>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</si>
  <si>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</si>
  <si>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</si>
  <si>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</si>
  <si>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</si>
  <si>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</si>
  <si>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</si>
  <si>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</si>
  <si>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</si>
  <si>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</si>
  <si>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</si>
  <si>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</si>
  <si>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</si>
  <si>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</si>
  <si>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</si>
  <si>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</si>
  <si>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</si>
  <si>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</si>
  <si>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</si>
  <si>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</si>
  <si>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</si>
  <si>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</si>
  <si>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</si>
  <si>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</si>
  <si>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</si>
  <si>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</si>
  <si>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</si>
  <si>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</si>
  <si>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</si>
  <si>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</si>
  <si>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</si>
  <si>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</si>
  <si>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</si>
  <si>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</si>
  <si>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</si>
  <si>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</si>
  <si>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</si>
  <si>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</si>
  <si>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</si>
  <si>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</si>
  <si>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</si>
  <si>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</si>
  <si>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</si>
  <si>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</si>
  <si>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</si>
  <si>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</si>
  <si>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</si>
  <si>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</si>
  <si>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</si>
  <si>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</si>
  <si>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</si>
  <si>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</si>
  <si>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</si>
  <si>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</si>
  <si>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</si>
  <si>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</si>
  <si>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</si>
  <si>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</si>
  <si>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</si>
  <si>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</si>
  <si>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</si>
  <si>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</si>
  <si>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</si>
  <si>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</si>
  <si>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</si>
  <si>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</si>
  <si>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</si>
  <si>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</si>
  <si>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</si>
  <si>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</si>
  <si>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</si>
  <si>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</si>
  <si>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</si>
  <si>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</si>
  <si>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</si>
  <si>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</si>
  <si>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</si>
  <si>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</si>
  <si>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</si>
  <si>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</si>
  <si>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</si>
  <si>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</si>
  <si>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</si>
  <si>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</si>
  <si>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</si>
  <si>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</si>
  <si>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</si>
  <si>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</si>
  <si>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</si>
  <si>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</si>
  <si>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</si>
  <si>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</si>
  <si>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</si>
  <si>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</si>
  <si>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</si>
  <si>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</si>
  <si>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</si>
  <si>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</si>
  <si>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</si>
  <si>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</si>
  <si>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</si>
  <si>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</si>
  <si>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</si>
  <si>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</si>
  <si>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</si>
  <si>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</si>
  <si>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</si>
  <si>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</si>
  <si>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</si>
  <si>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</si>
  <si>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</si>
  <si>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</si>
  <si>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</si>
  <si>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</si>
  <si>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</si>
  <si>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</si>
  <si>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</si>
  <si>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</si>
  <si>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</si>
  <si>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</si>
  <si>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</si>
  <si>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</si>
  <si>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</si>
  <si>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</si>
  <si>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</si>
  <si>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</si>
  <si>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</si>
  <si>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</si>
  <si>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</si>
  <si>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</si>
  <si>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</si>
  <si>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</si>
  <si>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</si>
  <si>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</si>
  <si>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</si>
  <si>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</si>
  <si>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</si>
  <si>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</si>
  <si>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</si>
  <si>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</si>
  <si>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</si>
  <si>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</si>
  <si>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</si>
  <si>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</si>
  <si>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</si>
  <si>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</si>
  <si>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</si>
  <si>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</si>
  <si>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</si>
  <si>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</si>
  <si>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</si>
  <si>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</si>
  <si>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</si>
  <si>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</si>
  <si>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</si>
  <si>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</si>
  <si>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</si>
  <si>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</si>
  <si>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</si>
  <si>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</si>
  <si>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</si>
  <si>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</si>
  <si>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</si>
  <si>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</si>
  <si>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</si>
  <si>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</si>
  <si>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</si>
  <si>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</si>
  <si>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</si>
  <si>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</si>
  <si>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</si>
  <si>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</si>
  <si>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</si>
  <si>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</si>
  <si>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</si>
  <si>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</si>
  <si>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</si>
  <si>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</si>
  <si>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</si>
  <si>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</si>
  <si>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</si>
  <si>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</si>
  <si>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</si>
  <si>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</si>
  <si>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</si>
  <si>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</si>
  <si>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</si>
  <si>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</si>
  <si>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</si>
  <si>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</si>
  <si>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</si>
  <si>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</si>
  <si>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</si>
  <si>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</si>
  <si>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</si>
  <si>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</si>
  <si>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</si>
  <si>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</si>
  <si>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</si>
  <si>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</si>
  <si>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</si>
  <si>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</si>
  <si>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</si>
  <si>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</si>
  <si>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</si>
  <si>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</si>
  <si>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</si>
  <si>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</si>
  <si>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</si>
  <si>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</si>
  <si>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</si>
  <si>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</si>
  <si>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</si>
  <si>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</si>
  <si>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</si>
  <si>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</si>
  <si>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</si>
  <si>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</si>
  <si>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</si>
  <si>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</si>
  <si>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</si>
  <si>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</si>
  <si>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</si>
  <si>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</si>
  <si>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</si>
  <si>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</si>
  <si>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</si>
  <si>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</si>
  <si>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</si>
  <si>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</si>
  <si>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</si>
  <si>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</si>
  <si>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</si>
  <si>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</si>
  <si>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</si>
  <si>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</si>
  <si>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</si>
  <si>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</si>
  <si>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</si>
  <si>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</si>
  <si>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</si>
  <si>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</si>
  <si>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</si>
  <si>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</si>
  <si>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</si>
  <si>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</si>
  <si>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</si>
  <si>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</si>
  <si>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</si>
  <si>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</si>
  <si>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</si>
  <si>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</si>
  <si>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</si>
  <si>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</si>
  <si>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</si>
  <si>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</si>
  <si>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</si>
  <si>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</si>
  <si>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</si>
  <si>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</si>
  <si>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</si>
  <si>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</si>
  <si>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</si>
  <si>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</si>
  <si>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</si>
  <si>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</si>
  <si>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</si>
  <si>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</si>
  <si>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</si>
  <si>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</si>
  <si>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</si>
  <si>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</si>
  <si>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</si>
  <si>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</si>
  <si>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</si>
  <si>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</si>
  <si>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</si>
  <si>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</si>
  <si>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</si>
  <si>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</si>
  <si>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</si>
  <si>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</si>
  <si>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</si>
  <si>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</si>
  <si>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</si>
  <si>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</si>
  <si>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</si>
  <si>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</si>
  <si>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</si>
  <si>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</si>
  <si>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</si>
  <si>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</si>
  <si>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</si>
  <si>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</si>
  <si>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</si>
  <si>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</si>
  <si>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</si>
  <si>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</si>
  <si>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</si>
  <si>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</si>
  <si>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</si>
  <si>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</si>
  <si>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</si>
  <si>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</si>
  <si>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</si>
  <si>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</si>
  <si>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</si>
  <si>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</si>
  <si>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</si>
  <si>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</si>
  <si>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</si>
  <si>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</si>
  <si>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</si>
  <si>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</si>
  <si>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</si>
  <si>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</si>
  <si>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</si>
  <si>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</si>
  <si>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</si>
  <si>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</si>
  <si>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</si>
  <si>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</si>
  <si>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</si>
  <si>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</si>
  <si>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</si>
  <si>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</si>
  <si>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</si>
  <si>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</si>
  <si>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</si>
  <si>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</si>
  <si>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</si>
  <si>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</si>
  <si>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</si>
  <si>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</si>
  <si>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</si>
  <si>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</si>
  <si>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</si>
  <si>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</si>
  <si>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</si>
  <si>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</si>
  <si>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</si>
  <si>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</si>
  <si>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</si>
  <si>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</si>
  <si>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</si>
  <si>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</si>
  <si>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</si>
  <si>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</si>
  <si>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</si>
  <si>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</si>
  <si>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</si>
  <si>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</si>
  <si>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</si>
  <si>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</si>
  <si>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</si>
  <si>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</si>
  <si>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</si>
  <si>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</si>
  <si>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</si>
  <si>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</si>
  <si>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</si>
  <si>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</si>
  <si>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</si>
  <si>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</si>
  <si>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</si>
  <si>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</si>
  <si>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</si>
  <si>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</si>
  <si>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</si>
  <si>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</si>
  <si>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</si>
  <si>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</si>
  <si>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</si>
  <si>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</si>
  <si>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</si>
  <si>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</si>
  <si>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</si>
  <si>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</si>
  <si>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</si>
  <si>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</si>
  <si>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</si>
  <si>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</si>
  <si>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</si>
  <si>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</si>
  <si>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</si>
  <si>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</si>
  <si>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</si>
  <si>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</si>
  <si>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</si>
  <si>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</si>
  <si>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</si>
  <si>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</si>
  <si>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</si>
  <si>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</si>
  <si>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</si>
  <si>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</si>
  <si>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</si>
  <si>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</si>
  <si>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</si>
  <si>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</si>
  <si>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</si>
  <si>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</si>
  <si>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</si>
  <si>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</si>
  <si>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</si>
  <si>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</si>
  <si>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</si>
  <si>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</si>
  <si>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</si>
  <si>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</si>
  <si>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</si>
  <si>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</si>
  <si>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</si>
  <si>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</si>
  <si>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</si>
  <si>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</si>
  <si>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</si>
  <si>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</si>
  <si>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</si>
  <si>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</si>
  <si>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</si>
  <si>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</si>
  <si>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</si>
  <si>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</si>
  <si>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</si>
  <si>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</si>
  <si>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</si>
  <si>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</si>
  <si>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</si>
  <si>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</si>
  <si>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</si>
  <si>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</si>
  <si>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</si>
  <si>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</si>
  <si>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</si>
  <si>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</si>
  <si>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</si>
  <si>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</si>
  <si>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</si>
  <si>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</si>
  <si>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</si>
  <si>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</si>
  <si>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</si>
  <si>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</si>
  <si>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</si>
  <si>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</si>
  <si>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</si>
  <si>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</si>
  <si>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</si>
  <si>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</si>
  <si>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</si>
  <si>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</si>
  <si>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</si>
  <si>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</si>
  <si>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</si>
  <si>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</si>
  <si>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</si>
  <si>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</si>
  <si>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</si>
  <si>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</si>
  <si>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</si>
  <si>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</si>
  <si>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</si>
  <si>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</si>
  <si>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</si>
  <si>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</si>
  <si>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</si>
  <si>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</si>
  <si>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</si>
  <si>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</si>
  <si>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</si>
  <si>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</si>
  <si>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</si>
  <si>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</si>
  <si>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</si>
  <si>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</si>
  <si>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</si>
  <si>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</si>
  <si>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</si>
  <si>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</si>
  <si>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</si>
  <si>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</si>
  <si>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</si>
  <si>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</si>
  <si>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</si>
  <si>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</si>
  <si>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</si>
  <si>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</si>
  <si>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</si>
  <si>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</si>
  <si>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</si>
  <si>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</si>
  <si>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</si>
  <si>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</si>
  <si>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</si>
  <si>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</si>
  <si>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</si>
  <si>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</si>
  <si>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</si>
  <si>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</si>
  <si>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</si>
  <si>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</si>
  <si>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</si>
  <si>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</si>
  <si>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</si>
  <si>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</si>
  <si>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</si>
  <si>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</si>
  <si>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</si>
  <si>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</si>
  <si>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</si>
  <si>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</si>
  <si>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</si>
  <si>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</si>
  <si>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</si>
  <si>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</si>
  <si>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</si>
  <si>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</si>
  <si>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</si>
  <si>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</si>
  <si>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</si>
  <si>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</si>
  <si>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</si>
  <si>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</si>
  <si>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</si>
  <si>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</si>
  <si>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</si>
  <si>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</si>
  <si>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</si>
  <si>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</si>
  <si>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</si>
  <si>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</si>
  <si>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</si>
  <si>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</si>
  <si>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</si>
  <si>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</si>
  <si>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</si>
  <si>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</si>
  <si>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</si>
  <si>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</si>
  <si>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</si>
  <si>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</si>
  <si>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</si>
  <si>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</si>
  <si>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</si>
  <si>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</si>
  <si>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</si>
  <si>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</si>
  <si>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</si>
  <si>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</si>
  <si>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</si>
  <si>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</si>
  <si>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</si>
  <si>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</si>
  <si>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</si>
  <si>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</si>
  <si>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</si>
  <si>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</si>
  <si>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</si>
  <si>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</si>
  <si>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</si>
  <si>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</si>
  <si>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</si>
  <si>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</si>
  <si>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</si>
  <si>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</si>
  <si>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</si>
  <si>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</si>
  <si>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</si>
  <si>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</si>
  <si>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</si>
  <si>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</si>
  <si>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</si>
  <si>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</si>
  <si>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</si>
  <si>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</si>
  <si>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</si>
  <si>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</si>
  <si>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</si>
  <si>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</si>
  <si>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</si>
  <si>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</si>
  <si>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</si>
  <si>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</si>
  <si>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</si>
  <si>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</si>
  <si>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</si>
  <si>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</si>
  <si>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</si>
  <si>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</si>
  <si>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</si>
  <si>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</si>
  <si>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</si>
  <si>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</si>
  <si>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</si>
  <si>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</si>
  <si>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</si>
  <si>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</si>
  <si>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</si>
  <si>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</si>
  <si>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</si>
  <si>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</si>
  <si>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</si>
  <si>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</si>
  <si>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</si>
  <si>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</si>
  <si>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</si>
  <si>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</si>
  <si>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</si>
  <si>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</si>
  <si>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</si>
  <si>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</si>
  <si>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</si>
  <si>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</si>
  <si>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</si>
  <si>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</si>
  <si>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</si>
  <si>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</si>
  <si>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</si>
  <si>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</si>
  <si>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</si>
  <si>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</si>
  <si>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</si>
  <si>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</si>
  <si>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</si>
  <si>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</si>
  <si>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</si>
  <si>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</si>
  <si>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</si>
  <si>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</si>
  <si>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</si>
  <si>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</si>
  <si>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</si>
  <si>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</si>
  <si>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</si>
  <si>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</si>
  <si>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</si>
  <si>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</si>
  <si>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</si>
  <si>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</si>
  <si>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</si>
  <si>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</si>
  <si>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</si>
  <si>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</si>
  <si>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</si>
  <si>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</si>
  <si>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</si>
  <si>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</si>
  <si>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</si>
  <si>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</si>
  <si>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</si>
  <si>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</si>
  <si>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</si>
  <si>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</si>
  <si>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</si>
  <si>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</si>
  <si>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</si>
  <si>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</si>
  <si>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</si>
  <si>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</si>
  <si>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</si>
  <si>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</si>
  <si>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</si>
  <si>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</si>
  <si>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</si>
  <si>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</si>
  <si>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</si>
  <si>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</si>
  <si>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</si>
  <si>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</si>
  <si>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</si>
  <si>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</si>
  <si>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</si>
  <si>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</si>
  <si>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</si>
  <si>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</si>
  <si>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</si>
  <si>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</si>
  <si>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</si>
  <si>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</si>
  <si>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</si>
  <si>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</si>
  <si>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</si>
  <si>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</si>
  <si>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</si>
  <si>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</si>
  <si>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</si>
  <si>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</si>
  <si>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</si>
  <si>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</si>
  <si>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</si>
  <si>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</si>
  <si>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</si>
  <si>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</si>
  <si>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</si>
  <si>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</si>
  <si>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</si>
  <si>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</si>
  <si>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</si>
  <si>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</si>
  <si>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</si>
  <si>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</si>
  <si>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</si>
  <si>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</si>
  <si>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</si>
  <si>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</si>
  <si>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</si>
  <si>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</si>
  <si>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</si>
  <si>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</si>
  <si>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</si>
  <si>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</si>
  <si>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</si>
  <si>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</si>
  <si>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</si>
  <si>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</si>
  <si>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</si>
  <si>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</si>
  <si>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</si>
  <si>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</si>
  <si>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</si>
  <si>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</si>
  <si>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</si>
  <si>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</si>
  <si>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</si>
  <si>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</si>
  <si>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</si>
  <si>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</si>
  <si>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</si>
  <si>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</si>
  <si>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</si>
  <si>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</si>
  <si>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</si>
  <si>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</si>
  <si>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</si>
  <si>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</si>
  <si>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</si>
  <si>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</si>
  <si>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</si>
  <si>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</si>
  <si>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</si>
  <si>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</si>
  <si>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</si>
  <si>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</si>
  <si>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</si>
  <si>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</si>
  <si>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</si>
  <si>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</si>
  <si>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</si>
  <si>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</si>
  <si>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</si>
  <si>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</si>
  <si>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</si>
  <si>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</si>
  <si>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</si>
  <si>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</si>
  <si>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</si>
  <si>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</si>
  <si>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</si>
  <si>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</si>
  <si>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</si>
  <si>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</si>
  <si>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</si>
  <si>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</si>
  <si>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</si>
  <si>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</si>
  <si>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</si>
  <si>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</si>
  <si>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</si>
  <si>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</si>
  <si>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</si>
  <si>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</si>
  <si>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</si>
  <si>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</si>
  <si>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</si>
  <si>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</si>
  <si>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</si>
  <si>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</si>
  <si>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</si>
  <si>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</si>
  <si>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</si>
  <si>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</si>
  <si>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</si>
  <si>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</si>
  <si>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</si>
  <si>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</si>
  <si>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</si>
  <si>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</si>
  <si>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</si>
  <si>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</si>
  <si>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</si>
  <si>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</si>
  <si>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</si>
  <si>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</si>
  <si>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</si>
  <si>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</si>
  <si>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</si>
  <si>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</si>
  <si>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</si>
  <si>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</si>
  <si>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</si>
  <si>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</si>
  <si>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</si>
  <si>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</si>
  <si>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</si>
  <si>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</si>
  <si>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</si>
  <si>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</si>
  <si>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</si>
  <si>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</si>
  <si>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</si>
  <si>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</si>
  <si>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</si>
  <si>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</si>
  <si>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</si>
  <si>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</si>
  <si>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</si>
  <si>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</si>
  <si>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</si>
  <si>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</si>
  <si>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</si>
  <si>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</si>
  <si>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</si>
  <si>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</si>
  <si>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</si>
  <si>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</si>
  <si>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</si>
  <si>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</si>
  <si>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</si>
  <si>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</si>
  <si>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</si>
  <si>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</si>
  <si>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</si>
  <si>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</si>
  <si>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</si>
  <si>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</si>
  <si>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</si>
  <si>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</si>
  <si>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</si>
  <si>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</si>
  <si>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</si>
  <si>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</si>
  <si>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</si>
  <si>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</si>
  <si>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</si>
  <si>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</si>
  <si>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</si>
  <si>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</si>
  <si>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</si>
  <si>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</si>
  <si>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</si>
  <si>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</si>
  <si>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</si>
  <si>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</si>
  <si>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</si>
  <si>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</si>
  <si>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</si>
  <si>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</si>
  <si>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</si>
  <si>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</si>
  <si>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</si>
  <si>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</si>
  <si>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</si>
  <si>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</si>
  <si>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</si>
  <si>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</si>
  <si>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</si>
  <si>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</si>
  <si>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</si>
  <si>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</si>
  <si>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</si>
  <si>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</si>
  <si>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</si>
  <si>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</si>
  <si>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</si>
  <si>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</si>
  <si>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</si>
  <si>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</si>
  <si>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</si>
  <si>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</si>
  <si>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</si>
  <si>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</si>
  <si>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</si>
  <si>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</si>
  <si>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</si>
  <si>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</si>
  <si>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</si>
  <si>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</si>
  <si>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</si>
  <si>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</si>
  <si>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</si>
  <si>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</si>
  <si>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</si>
  <si>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</si>
  <si>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</si>
  <si>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</si>
  <si>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</si>
  <si>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</si>
  <si>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</si>
  <si>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</si>
  <si>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</si>
  <si>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</si>
  <si>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</si>
  <si>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</si>
  <si>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</si>
  <si>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</si>
  <si>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</si>
  <si>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</si>
  <si>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</si>
  <si>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</si>
  <si>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</si>
  <si>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</si>
  <si>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</si>
  <si>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</si>
  <si>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</si>
  <si>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</si>
  <si>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</si>
  <si>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</si>
  <si>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</si>
  <si>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</si>
  <si>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</si>
  <si>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</si>
  <si>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</si>
  <si>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</si>
  <si>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</si>
  <si>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</si>
  <si>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</si>
  <si>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</si>
  <si>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</si>
  <si>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</si>
  <si>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</si>
  <si>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</si>
  <si>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</si>
  <si>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</si>
  <si>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</si>
  <si>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</si>
  <si>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</si>
  <si>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</si>
  <si>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</si>
  <si>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</si>
  <si>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</si>
  <si>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</si>
  <si>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</si>
  <si>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</si>
  <si>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</si>
  <si>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</si>
  <si>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</si>
  <si>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</si>
  <si>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</si>
  <si>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</si>
  <si>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</si>
  <si>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</si>
  <si>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</si>
  <si>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</si>
  <si>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</si>
  <si>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</si>
  <si>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</si>
  <si>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</si>
  <si>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</si>
  <si>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</si>
  <si>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</si>
  <si>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</si>
  <si>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</si>
  <si>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</si>
  <si>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</si>
  <si>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</si>
  <si>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</si>
  <si>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</si>
  <si>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</si>
  <si>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</si>
  <si>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</si>
  <si>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</si>
  <si>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</si>
  <si>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</si>
  <si>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</si>
  <si>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</si>
  <si>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</si>
  <si>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</si>
  <si>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</si>
  <si>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</si>
  <si>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</si>
  <si>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</si>
  <si>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</si>
  <si>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</si>
  <si>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</si>
  <si>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</si>
  <si>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</si>
  <si>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</si>
  <si>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</si>
  <si>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</si>
  <si>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</si>
  <si>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</si>
  <si>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</si>
  <si>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</si>
  <si>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</si>
  <si>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</si>
  <si>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</si>
  <si>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</si>
  <si>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</si>
  <si>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</si>
  <si>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</si>
  <si>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</si>
  <si>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</si>
  <si>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</si>
  <si>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</si>
  <si>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</si>
  <si>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</si>
  <si>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</si>
  <si>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</si>
  <si>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</si>
  <si>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</si>
  <si>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</si>
  <si>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</si>
  <si>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</si>
  <si>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</si>
  <si>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</si>
  <si>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</si>
  <si>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</si>
  <si>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</si>
  <si>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</si>
  <si>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</si>
  <si>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</si>
  <si>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</si>
  <si>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</si>
  <si>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</si>
  <si>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</si>
  <si>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</si>
  <si>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</si>
  <si>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</si>
  <si>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</si>
  <si>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</si>
  <si>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</si>
  <si>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</si>
  <si>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</si>
  <si>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</si>
  <si>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</si>
  <si>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</si>
  <si>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</si>
  <si>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</si>
  <si>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</si>
  <si>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</si>
  <si>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</si>
  <si>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</si>
  <si>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</si>
  <si>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</si>
  <si>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</si>
  <si>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</si>
  <si>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</si>
  <si>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</si>
  <si>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</si>
  <si>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</si>
  <si>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</si>
  <si>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</si>
  <si>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</si>
  <si>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</si>
  <si>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</si>
  <si>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</si>
  <si>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</si>
  <si>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</si>
  <si>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</si>
  <si>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</si>
  <si>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</si>
  <si>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</si>
  <si>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</si>
  <si>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</si>
  <si>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</si>
  <si>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</si>
  <si>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</si>
  <si>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</si>
  <si>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</si>
  <si>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</si>
  <si>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</si>
  <si>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</si>
  <si>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</si>
  <si>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</si>
  <si>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</si>
  <si>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</si>
  <si>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</si>
  <si>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</si>
  <si>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</si>
  <si>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</si>
  <si>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</si>
  <si>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</si>
  <si>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</si>
  <si>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</si>
  <si>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</si>
  <si>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</si>
  <si>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</si>
  <si>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</si>
  <si>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</si>
  <si>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</si>
  <si>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</si>
  <si>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</si>
  <si>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</si>
  <si>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</si>
  <si>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</si>
  <si>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</si>
  <si>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</si>
  <si>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</si>
  <si>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</si>
  <si>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</si>
  <si>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</si>
  <si>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</si>
  <si>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</si>
  <si>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</si>
  <si>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</si>
  <si>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</si>
  <si>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</si>
  <si>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</si>
  <si>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</si>
  <si>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</si>
  <si>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</si>
  <si>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</si>
  <si>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</si>
  <si>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</si>
  <si>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</si>
  <si>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</si>
  <si>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</si>
  <si>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</si>
  <si>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</si>
  <si>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</si>
  <si>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</si>
  <si>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</si>
  <si>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</si>
  <si>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</si>
  <si>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</si>
  <si>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</si>
  <si>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</si>
  <si>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</si>
  <si>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</si>
  <si>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</si>
  <si>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</si>
  <si>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</si>
  <si>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</si>
  <si>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</si>
  <si>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</si>
  <si>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</si>
  <si>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</si>
  <si>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</si>
  <si>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</si>
  <si>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</si>
  <si>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</si>
  <si>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</si>
  <si>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</si>
  <si>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</si>
  <si>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</si>
  <si>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</si>
  <si>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</si>
  <si>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</si>
  <si>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</si>
  <si>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</si>
  <si>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</si>
  <si>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</si>
  <si>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</si>
  <si>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</si>
  <si>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</si>
  <si>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</si>
  <si>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</si>
  <si>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</si>
  <si>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</si>
  <si>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</si>
  <si>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</si>
  <si>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</si>
  <si>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</si>
  <si>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</si>
  <si>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</si>
  <si>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</si>
  <si>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</si>
  <si>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</si>
  <si>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</si>
  <si>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</si>
  <si>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</si>
  <si>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</si>
  <si>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</si>
  <si>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</si>
  <si>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</si>
  <si>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</si>
  <si>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</si>
  <si>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</si>
  <si>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</si>
  <si>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</si>
  <si>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</si>
  <si>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</si>
  <si>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</si>
  <si>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</si>
  <si>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</si>
  <si>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</si>
  <si>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</si>
  <si>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</si>
  <si>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</si>
  <si>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</si>
  <si>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</si>
  <si>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</si>
  <si>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</si>
  <si>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</si>
  <si>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</si>
  <si>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</si>
  <si>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</si>
  <si>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</si>
  <si>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</si>
  <si>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</si>
  <si>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</si>
  <si>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</si>
  <si>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</si>
  <si>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</si>
  <si>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</si>
  <si>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</si>
  <si>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</si>
  <si>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</si>
  <si>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</si>
  <si>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</si>
  <si>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</si>
  <si>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</si>
  <si>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</si>
  <si>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</si>
  <si>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</si>
  <si>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</si>
  <si>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</si>
  <si>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</si>
  <si>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</si>
  <si>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</si>
  <si>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</si>
  <si>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</si>
  <si>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</si>
  <si>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</si>
  <si>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</si>
  <si>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</si>
  <si>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</si>
  <si>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</si>
  <si>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</si>
  <si>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</si>
  <si>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</si>
  <si>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</si>
  <si>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</si>
  <si>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</si>
  <si>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</si>
  <si>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</si>
  <si>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</si>
  <si>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</si>
  <si>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</si>
  <si>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</si>
  <si>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</si>
  <si>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</si>
  <si>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</si>
  <si>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</si>
  <si>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</si>
  <si>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</si>
  <si>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</si>
  <si>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</si>
  <si>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</si>
  <si>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</si>
  <si>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</si>
  <si>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</si>
  <si>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</si>
  <si>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</si>
  <si>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</si>
  <si>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</si>
  <si>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</si>
  <si>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</si>
  <si>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</si>
  <si>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</si>
  <si>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</si>
  <si>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</si>
  <si>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</si>
  <si>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</si>
  <si>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</si>
  <si>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</si>
  <si>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</si>
  <si>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</si>
  <si>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</si>
  <si>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</si>
  <si>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</si>
  <si>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</si>
  <si>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</si>
  <si>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</si>
  <si>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</si>
  <si>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</si>
  <si>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</si>
  <si>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</si>
  <si>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</si>
  <si>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</si>
  <si>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</si>
  <si>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</si>
  <si>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</si>
  <si>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</si>
  <si>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</si>
  <si>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</si>
  <si>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</si>
  <si>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</si>
  <si>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</si>
  <si>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</si>
  <si>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</si>
  <si>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</si>
  <si>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</si>
  <si>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</si>
  <si>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</si>
  <si>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</si>
  <si>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</si>
  <si>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</si>
  <si>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</si>
  <si>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</si>
  <si>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</si>
  <si>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</si>
  <si>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</si>
  <si>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</si>
  <si>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</si>
  <si>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</si>
  <si>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</si>
  <si>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</si>
  <si>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</si>
  <si>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</si>
  <si>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</si>
  <si>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</si>
  <si>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</si>
  <si>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</si>
  <si>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</si>
  <si>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</si>
  <si>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</si>
  <si>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</si>
  <si>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</si>
  <si>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</si>
  <si>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</si>
  <si>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</si>
  <si>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</si>
  <si>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</si>
  <si>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</si>
  <si>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</si>
  <si>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</si>
  <si>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</si>
  <si>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</si>
  <si>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</si>
  <si>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</si>
  <si>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</si>
  <si>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</si>
  <si>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</si>
  <si>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</si>
  <si>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</si>
  <si>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</si>
  <si>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</si>
  <si>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</si>
  <si>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</si>
  <si>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</si>
  <si>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</si>
  <si>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</si>
  <si>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</si>
  <si>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</si>
  <si>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</si>
  <si>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</si>
  <si>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</si>
  <si>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</si>
  <si>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</si>
  <si>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</si>
  <si>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</si>
  <si>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</si>
  <si>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</si>
  <si>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</si>
  <si>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</si>
  <si>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</si>
  <si>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</si>
  <si>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</si>
  <si>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</si>
  <si>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</si>
  <si>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</si>
  <si>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</si>
  <si>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</si>
  <si>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</si>
  <si>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</si>
  <si>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</si>
  <si>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</si>
  <si>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</si>
  <si>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</si>
  <si>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</si>
  <si>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</si>
  <si>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</si>
  <si>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</si>
  <si>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</si>
  <si>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</si>
  <si>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</si>
  <si>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</si>
  <si>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</si>
  <si>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</si>
  <si>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</si>
  <si>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</si>
  <si>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</si>
  <si>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</si>
  <si>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</si>
  <si>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</si>
  <si>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</si>
  <si>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</si>
  <si>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</si>
  <si>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</si>
  <si>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</si>
  <si>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</si>
  <si>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</si>
  <si>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</si>
  <si>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</si>
  <si>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</si>
  <si>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</si>
  <si>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</si>
  <si>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</si>
  <si>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</si>
  <si>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</si>
  <si>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</si>
  <si>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</si>
  <si>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</si>
  <si>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</si>
  <si>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</si>
  <si>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</si>
  <si>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</si>
  <si>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</si>
  <si>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</si>
  <si>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</si>
  <si>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</si>
  <si>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</si>
  <si>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</si>
  <si>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</si>
  <si>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</si>
  <si>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</si>
  <si>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</si>
  <si>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</si>
  <si>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</si>
  <si>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</si>
  <si>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</si>
  <si>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</si>
  <si>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</si>
  <si>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</si>
  <si>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</si>
  <si>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</si>
  <si>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</si>
  <si>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</si>
  <si>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</si>
  <si>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</si>
  <si>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</si>
  <si>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</si>
  <si>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</si>
  <si>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</si>
  <si>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</si>
  <si>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</si>
  <si>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</si>
  <si>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</si>
  <si>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</si>
  <si>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</si>
  <si>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</si>
  <si>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</si>
  <si>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</si>
  <si>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</si>
  <si>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</si>
  <si>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</si>
  <si>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</si>
  <si>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</si>
  <si>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</si>
  <si>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</si>
  <si>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</si>
  <si>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</si>
  <si>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</si>
  <si>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</si>
  <si>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</si>
  <si>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</si>
  <si>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</si>
  <si>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</si>
  <si>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</si>
  <si>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</si>
  <si>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</si>
  <si>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</si>
  <si>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</si>
  <si>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</si>
  <si>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</si>
  <si>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</si>
  <si>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</si>
  <si>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</si>
  <si>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</si>
  <si>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</si>
  <si>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</si>
  <si>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</si>
  <si>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</si>
  <si>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</si>
  <si>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</si>
  <si>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</si>
  <si>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</si>
  <si>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</si>
  <si>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</si>
  <si>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</si>
  <si>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</si>
  <si>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</si>
  <si>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</si>
  <si>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</si>
  <si>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</si>
  <si>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</si>
  <si>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</si>
  <si>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</si>
  <si>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</si>
  <si>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</si>
  <si>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</si>
  <si>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</si>
  <si>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</si>
  <si>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</si>
  <si>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</si>
  <si>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</si>
  <si>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</si>
  <si>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</si>
  <si>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</si>
  <si>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</si>
  <si>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</si>
  <si>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</si>
  <si>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</si>
  <si>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</si>
  <si>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</si>
  <si>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</si>
  <si>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</si>
  <si>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</si>
  <si>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</si>
  <si>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</si>
  <si>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</si>
  <si>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</si>
  <si>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</si>
  <si>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</si>
  <si>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</si>
  <si>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</si>
  <si>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</si>
  <si>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</si>
  <si>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</si>
  <si>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</si>
  <si>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</si>
  <si>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</si>
  <si>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</si>
  <si>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</si>
  <si>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</si>
  <si>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</si>
  <si>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</si>
  <si>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</si>
  <si>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</si>
  <si>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</si>
  <si>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</si>
  <si>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</si>
  <si>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</si>
  <si>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</si>
  <si>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</si>
  <si>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</si>
  <si>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</si>
  <si>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</si>
  <si>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</si>
  <si>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</si>
  <si>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</si>
  <si>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</si>
  <si>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</si>
  <si>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</si>
  <si>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</si>
  <si>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</si>
  <si>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</si>
  <si>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</si>
  <si>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</si>
  <si>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</si>
  <si>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</si>
  <si>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</si>
  <si>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</si>
  <si>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</si>
  <si>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</si>
  <si>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</si>
  <si>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</si>
  <si>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</si>
  <si>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</si>
  <si>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</si>
  <si>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</si>
  <si>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</si>
  <si>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</si>
  <si>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</si>
  <si>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</si>
  <si>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</si>
  <si>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</si>
  <si>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</si>
  <si>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</si>
  <si>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</si>
  <si>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</si>
  <si>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</si>
  <si>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</si>
  <si>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</si>
  <si>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</si>
  <si>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</si>
  <si>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</si>
  <si>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</si>
  <si>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</si>
  <si>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</si>
  <si>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</si>
  <si>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</si>
  <si>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</si>
  <si>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</si>
  <si>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</si>
  <si>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</si>
  <si>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</si>
  <si>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</si>
  <si>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</si>
  <si>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</si>
  <si>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</si>
  <si>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</si>
  <si>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</si>
  <si>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</si>
  <si>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</si>
  <si>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</si>
  <si>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</si>
  <si>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</si>
  <si>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</si>
  <si>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</si>
  <si>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</si>
  <si>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</si>
  <si>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</si>
  <si>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</si>
  <si>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</si>
  <si>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</si>
  <si>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</si>
  <si>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</si>
  <si>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</si>
  <si>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</si>
  <si>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</si>
  <si>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</si>
  <si>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</si>
  <si>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</si>
  <si>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</si>
  <si>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</si>
  <si>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</si>
  <si>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</si>
  <si>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</si>
  <si>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</si>
  <si>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</si>
  <si>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</si>
  <si>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</si>
  <si>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</si>
  <si>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</si>
  <si>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</si>
  <si>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</si>
  <si>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</si>
  <si>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</si>
  <si>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</si>
  <si>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</si>
  <si>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</si>
  <si>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</si>
  <si>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</si>
  <si>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</si>
  <si>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</si>
  <si>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</si>
  <si>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</si>
  <si>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</si>
  <si>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</si>
  <si>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</si>
  <si>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</si>
  <si>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</si>
  <si>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</si>
  <si>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</si>
  <si>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</si>
  <si>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</si>
  <si>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</si>
  <si>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</si>
  <si>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</si>
  <si>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</si>
  <si>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</si>
  <si>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</si>
  <si>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</si>
  <si>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</si>
  <si>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</si>
  <si>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</si>
  <si>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</si>
  <si>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</si>
  <si>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</si>
  <si>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</si>
  <si>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</si>
  <si>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</si>
  <si>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</si>
  <si>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</si>
  <si>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</si>
  <si>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</si>
  <si>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</si>
  <si>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</si>
  <si>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</si>
  <si>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</si>
  <si>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</si>
  <si>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</si>
  <si>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</si>
  <si>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</si>
  <si>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</si>
  <si>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</si>
  <si>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</si>
  <si>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</si>
  <si>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</si>
  <si>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</si>
  <si>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</si>
  <si>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</si>
  <si>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</si>
  <si>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</si>
  <si>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</si>
  <si>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</si>
  <si>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</si>
  <si>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</si>
  <si>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</si>
  <si>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</si>
  <si>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</si>
  <si>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</si>
  <si>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</si>
  <si>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</si>
  <si>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</si>
  <si>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</si>
  <si>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</si>
  <si>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</si>
  <si>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</si>
  <si>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</si>
  <si>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</si>
  <si>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</si>
  <si>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</si>
  <si>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</si>
  <si>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</si>
  <si>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</si>
  <si>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</si>
  <si>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</si>
  <si>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</si>
  <si>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</si>
  <si>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</si>
  <si>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</si>
  <si>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</si>
  <si>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</si>
  <si>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</si>
  <si>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</si>
  <si>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</si>
  <si>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</si>
  <si>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</si>
  <si>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</si>
  <si>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</si>
  <si>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</si>
  <si>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</si>
  <si>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</si>
  <si>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</si>
  <si>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</si>
  <si>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</si>
  <si>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</si>
  <si>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</si>
  <si>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</si>
  <si>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</si>
  <si>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</si>
  <si>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</si>
  <si>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</si>
  <si>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</si>
  <si>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</si>
  <si>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</si>
  <si>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</si>
  <si>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</si>
  <si>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</si>
  <si>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</si>
  <si>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</si>
  <si>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</si>
  <si>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</si>
  <si>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</si>
  <si>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</si>
  <si>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</si>
  <si>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</si>
  <si>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</si>
  <si>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</si>
  <si>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</si>
  <si>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</si>
  <si>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</si>
  <si>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</si>
  <si>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</si>
  <si>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</si>
  <si>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</si>
  <si>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</si>
  <si>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</si>
  <si>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</si>
  <si>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</si>
  <si>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</si>
  <si>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</si>
  <si>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</si>
  <si>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</si>
  <si>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</si>
  <si>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</si>
  <si>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</si>
  <si>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</si>
  <si>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</si>
  <si>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</si>
  <si>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</si>
  <si>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</si>
  <si>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</si>
  <si>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</si>
  <si>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</si>
  <si>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</si>
  <si>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</si>
  <si>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</si>
  <si>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</si>
  <si>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</si>
  <si>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</si>
  <si>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</si>
  <si>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</si>
  <si>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</si>
  <si>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</si>
  <si>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</si>
  <si>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</si>
  <si>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</si>
  <si>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</si>
  <si>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</si>
  <si>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</si>
  <si>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</si>
  <si>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</si>
  <si>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</si>
  <si>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</si>
  <si>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</si>
  <si>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</si>
  <si>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</si>
  <si>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</si>
  <si>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</si>
  <si>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</si>
  <si>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</si>
  <si>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</si>
  <si>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</si>
  <si>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</si>
  <si>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</si>
  <si>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</si>
  <si>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</si>
  <si>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</si>
  <si>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</si>
  <si>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</si>
  <si>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</si>
  <si>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</si>
  <si>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</si>
  <si>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</si>
  <si>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</si>
  <si>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</si>
  <si>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</si>
  <si>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</si>
  <si>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</si>
  <si>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</si>
  <si>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</si>
  <si>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</si>
  <si>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</si>
  <si>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</si>
  <si>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</si>
  <si>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</si>
  <si>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</si>
  <si>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</si>
  <si>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</si>
  <si>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</si>
  <si>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</si>
  <si>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</si>
  <si>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</si>
  <si>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</si>
  <si>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</si>
  <si>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</si>
  <si>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</si>
  <si>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</si>
  <si>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</si>
  <si>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</si>
  <si>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</si>
  <si>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</si>
  <si>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</si>
  <si>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</si>
  <si>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</si>
  <si>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</si>
  <si>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</si>
  <si>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</si>
  <si>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</si>
  <si>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</si>
  <si>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</si>
  <si>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</si>
  <si>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</si>
  <si>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</si>
  <si>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</si>
  <si>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</si>
  <si>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</si>
  <si>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</si>
  <si>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</si>
  <si>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</si>
  <si>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</si>
  <si>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</si>
  <si>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</si>
  <si>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</si>
  <si>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</si>
  <si>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</si>
  <si>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</si>
  <si>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</si>
  <si>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</si>
  <si>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</si>
  <si>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</si>
  <si>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</si>
  <si>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</si>
  <si>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</si>
  <si>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</si>
  <si>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</si>
  <si>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</si>
  <si>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</si>
  <si>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</si>
  <si>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</si>
  <si>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</si>
  <si>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</si>
  <si>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</si>
  <si>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</si>
  <si>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</si>
  <si>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</si>
  <si>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</si>
  <si>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</si>
  <si>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</si>
  <si>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</si>
  <si>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</si>
  <si>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</si>
  <si>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</si>
  <si>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</si>
  <si>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</si>
  <si>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</si>
  <si>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</si>
  <si>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</si>
  <si>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</si>
  <si>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</si>
  <si>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</si>
  <si>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</si>
  <si>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</si>
  <si>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</si>
  <si>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</si>
  <si>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</si>
  <si>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</si>
  <si>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</si>
  <si>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</si>
  <si>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</si>
  <si>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</si>
  <si>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</si>
  <si>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</si>
  <si>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</si>
  <si>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</si>
  <si>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</si>
  <si>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</si>
  <si>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</si>
  <si>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</si>
  <si>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</si>
  <si>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</si>
  <si>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</si>
  <si>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</si>
  <si>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</si>
  <si>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</si>
  <si>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</si>
  <si>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</si>
  <si>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</si>
  <si>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</si>
  <si>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</si>
  <si>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</si>
  <si>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</si>
  <si>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</si>
  <si>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</si>
  <si>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</si>
  <si>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</si>
  <si>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</si>
  <si>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</si>
  <si>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</si>
  <si>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</si>
  <si>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</si>
  <si>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</si>
  <si>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</si>
  <si>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</si>
  <si>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</si>
  <si>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</si>
  <si>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</si>
  <si>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</si>
  <si>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</si>
  <si>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</si>
  <si>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</si>
  <si>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</si>
  <si>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</si>
  <si>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</si>
  <si>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</si>
  <si>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</si>
  <si>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</si>
  <si>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</si>
  <si>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</si>
  <si>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</si>
  <si>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</si>
  <si>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</si>
  <si>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</si>
  <si>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</si>
  <si>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</si>
  <si>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</si>
  <si>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</si>
  <si>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</si>
  <si>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</si>
  <si>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</si>
  <si>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</si>
  <si>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</si>
  <si>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</si>
  <si>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</si>
  <si>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</si>
  <si>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</si>
  <si>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</si>
  <si>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</si>
  <si>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</si>
  <si>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</si>
  <si>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</si>
  <si>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</si>
  <si>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</si>
  <si>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</si>
  <si>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</si>
  <si>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</si>
  <si>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</si>
  <si>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</si>
  <si>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</si>
  <si>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</si>
  <si>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</si>
  <si>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</si>
  <si>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</si>
  <si>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</si>
  <si>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</si>
  <si>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</si>
  <si>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</si>
  <si>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</si>
  <si>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</si>
  <si>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</si>
  <si>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</si>
  <si>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</si>
  <si>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</si>
  <si>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</si>
  <si>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</si>
  <si>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</si>
  <si>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</si>
  <si>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</si>
  <si>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</si>
  <si>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</si>
  <si>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</si>
  <si>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</si>
  <si>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</si>
  <si>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</si>
  <si>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</si>
  <si>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</si>
  <si>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</si>
  <si>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</si>
  <si>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</si>
  <si>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</si>
  <si>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</si>
  <si>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</si>
  <si>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</si>
  <si>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</si>
  <si>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</si>
  <si>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</si>
  <si>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</si>
  <si>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</si>
  <si>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</si>
  <si>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</si>
  <si>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</si>
  <si>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</si>
  <si>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</si>
  <si>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</si>
  <si>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</si>
  <si>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</si>
  <si>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</si>
  <si>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</si>
  <si>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</si>
  <si>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</si>
  <si>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</si>
  <si>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</si>
  <si>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</si>
  <si>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</si>
  <si>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</si>
  <si>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</si>
  <si>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</si>
  <si>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</si>
  <si>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</si>
  <si>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</si>
  <si>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</si>
  <si>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</si>
  <si>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</si>
  <si>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</si>
  <si>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</si>
  <si>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</si>
  <si>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</si>
  <si>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</si>
  <si>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</si>
  <si>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</si>
  <si>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</si>
  <si>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</si>
  <si>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</si>
  <si>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</si>
  <si>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</si>
  <si>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</si>
  <si>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</si>
  <si>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</si>
  <si>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</si>
  <si>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</si>
  <si>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</si>
  <si>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</si>
  <si>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</si>
  <si>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</si>
  <si>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</si>
  <si>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</si>
  <si>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</si>
  <si>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</si>
  <si>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</si>
  <si>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</si>
  <si>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</si>
  <si>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</si>
  <si>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</si>
  <si>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</si>
  <si>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</si>
  <si>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</si>
  <si>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</si>
  <si>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</si>
  <si>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</si>
  <si>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</si>
  <si>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</si>
  <si>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</si>
  <si>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</si>
  <si>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</si>
  <si>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</si>
  <si>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</si>
  <si>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</si>
  <si>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</si>
  <si>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</si>
  <si>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</si>
  <si>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</si>
  <si>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</si>
  <si>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</si>
  <si>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</si>
  <si>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</si>
  <si>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</si>
  <si>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</si>
  <si>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</si>
  <si>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</si>
  <si>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</si>
  <si>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</si>
  <si>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</si>
  <si>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</si>
  <si>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</si>
  <si>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</si>
  <si>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</si>
  <si>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</si>
  <si>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</si>
  <si>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</si>
  <si>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</si>
  <si>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</si>
  <si>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</si>
  <si>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</si>
  <si>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</si>
  <si>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</si>
  <si>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</si>
  <si>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</si>
  <si>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</si>
  <si>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</si>
  <si>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</si>
  <si>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</si>
  <si>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</si>
  <si>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</si>
  <si>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</si>
  <si>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</si>
  <si>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</si>
  <si>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</si>
  <si>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</si>
  <si>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</si>
  <si>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</si>
  <si>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</si>
  <si>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</si>
  <si>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</si>
  <si>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</si>
  <si>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</si>
  <si>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</si>
  <si>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</si>
  <si>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</si>
  <si>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</si>
  <si>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</si>
  <si>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</si>
  <si>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</si>
  <si>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</si>
  <si>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</si>
  <si>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</si>
  <si>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</si>
  <si>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</si>
  <si>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</si>
  <si>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</si>
  <si>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</si>
  <si>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</si>
  <si>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</si>
  <si>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</si>
  <si>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</si>
  <si>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</si>
  <si>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</si>
  <si>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</si>
  <si>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</si>
  <si>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</si>
  <si>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</si>
  <si>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</si>
  <si>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</si>
  <si>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</si>
  <si>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</si>
  <si>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</si>
  <si>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</si>
  <si>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</si>
  <si>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</si>
  <si>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</si>
  <si>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</si>
  <si>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</si>
  <si>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</si>
  <si>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</si>
  <si>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</si>
  <si>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</si>
  <si>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</si>
  <si>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</si>
  <si>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</si>
  <si>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</si>
  <si>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</si>
  <si>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</si>
  <si>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</si>
  <si>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</si>
  <si>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</si>
  <si>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</si>
  <si>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</si>
  <si>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</si>
  <si>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</si>
  <si>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</si>
  <si>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</si>
  <si>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</si>
  <si>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</si>
  <si>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</si>
  <si>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</si>
  <si>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</si>
  <si>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</si>
  <si>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</si>
  <si>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</si>
  <si>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</si>
  <si>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</si>
  <si>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</si>
  <si>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</si>
  <si>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</si>
  <si>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</si>
  <si>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</si>
  <si>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</si>
  <si>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</si>
  <si>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</si>
  <si>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</si>
  <si>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</si>
  <si>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</si>
  <si>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</si>
  <si>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</si>
  <si>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</si>
  <si>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</si>
  <si>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</si>
  <si>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</si>
  <si>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</si>
  <si>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</si>
  <si>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</si>
  <si>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</si>
  <si>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</si>
  <si>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</si>
  <si>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</si>
  <si>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</si>
  <si>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</si>
  <si>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</si>
  <si>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</si>
  <si>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</si>
  <si>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</si>
  <si>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</si>
  <si>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</si>
  <si>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</si>
  <si>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</si>
  <si>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</si>
  <si>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</si>
  <si>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</si>
  <si>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</si>
  <si>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</si>
  <si>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</si>
  <si>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</si>
  <si>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</si>
  <si>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</si>
  <si>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</si>
  <si>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</si>
  <si>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</si>
  <si>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</si>
  <si>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</si>
  <si>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</si>
  <si>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</si>
  <si>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</si>
  <si>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</si>
  <si>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</si>
  <si>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</si>
  <si>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</si>
  <si>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</si>
  <si>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</si>
  <si>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</si>
  <si>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</si>
  <si>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</si>
  <si>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</si>
  <si>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</si>
  <si>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</si>
  <si>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</si>
  <si>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</si>
  <si>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</si>
  <si>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</si>
  <si>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</si>
  <si>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</si>
  <si>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</si>
  <si>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</si>
  <si>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</si>
  <si>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</si>
  <si>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</si>
  <si>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</si>
  <si>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</si>
  <si>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</si>
  <si>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</si>
  <si>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</si>
  <si>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</si>
  <si>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</si>
  <si>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</si>
  <si>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</si>
  <si>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</si>
  <si>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</si>
  <si>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</si>
  <si>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</si>
  <si>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</si>
  <si>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</si>
  <si>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</si>
  <si>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</si>
  <si>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</si>
  <si>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</si>
  <si>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</si>
  <si>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</si>
  <si>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</si>
  <si>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</si>
  <si>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</si>
  <si>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</si>
  <si>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</si>
  <si>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</si>
  <si>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</si>
  <si>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</si>
  <si>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</si>
  <si>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</si>
  <si>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</si>
  <si>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</si>
  <si>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</si>
  <si>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</si>
  <si>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</si>
  <si>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</si>
  <si>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</si>
  <si>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</si>
  <si>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</si>
  <si>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</si>
  <si>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</si>
  <si>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</si>
  <si>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</si>
  <si>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</si>
  <si>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</si>
  <si>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</si>
  <si>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</si>
  <si>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</si>
  <si>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</si>
  <si>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</si>
  <si>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</si>
  <si>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</si>
  <si>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</si>
  <si>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</si>
  <si>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</si>
  <si>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</si>
  <si>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</si>
  <si>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</si>
  <si>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</si>
  <si>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</si>
  <si>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</si>
  <si>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</si>
  <si>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</si>
  <si>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</si>
  <si>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</si>
  <si>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</si>
  <si>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</si>
  <si>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</si>
  <si>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</si>
  <si>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</si>
  <si>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</si>
  <si>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</si>
  <si>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</si>
  <si>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</si>
  <si>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</si>
  <si>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</si>
  <si>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</si>
  <si>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</si>
  <si>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</si>
  <si>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</si>
  <si>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</si>
  <si>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</si>
  <si>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</si>
  <si>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</si>
  <si>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</si>
  <si>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</si>
  <si>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</si>
  <si>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</si>
  <si>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</si>
  <si>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</si>
  <si>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</si>
  <si>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</si>
  <si>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</si>
  <si>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</si>
  <si>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</si>
  <si>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</si>
  <si>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</si>
  <si>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</si>
  <si>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</si>
  <si>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</si>
  <si>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</si>
  <si>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</si>
  <si>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</si>
  <si>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</si>
  <si>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</si>
  <si>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</si>
  <si>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</si>
  <si>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</si>
  <si>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</si>
  <si>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</si>
  <si>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</si>
  <si>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</si>
  <si>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</si>
  <si>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</si>
  <si>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</si>
  <si>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</si>
  <si>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</si>
  <si>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</si>
  <si>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</si>
  <si>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</si>
  <si>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</si>
  <si>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</si>
  <si>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</si>
  <si>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</si>
  <si>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</si>
  <si>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</si>
  <si>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</si>
  <si>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</si>
  <si>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</si>
  <si>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</si>
  <si>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</si>
  <si>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</si>
  <si>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</si>
  <si>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</si>
  <si>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</si>
  <si>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</si>
  <si>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</si>
  <si>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</si>
  <si>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</si>
  <si>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</si>
  <si>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</si>
  <si>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</si>
  <si>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</si>
  <si>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</si>
  <si>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</si>
  <si>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</si>
  <si>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</si>
  <si>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</si>
  <si>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</si>
  <si>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</si>
  <si>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</si>
  <si>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</si>
  <si>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</si>
  <si>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</si>
  <si>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</si>
  <si>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</si>
  <si>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</si>
  <si>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</si>
  <si>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</si>
  <si>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</si>
  <si>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</si>
  <si>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</si>
  <si>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</si>
  <si>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</si>
  <si>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</si>
  <si>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</si>
  <si>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</si>
  <si>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</si>
  <si>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</si>
  <si>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</si>
  <si>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</si>
  <si>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</si>
  <si>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</si>
  <si>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</si>
  <si>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</si>
  <si>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</si>
  <si>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</si>
  <si>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</si>
  <si>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</si>
  <si>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</si>
  <si>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</si>
  <si>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</si>
  <si>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</si>
  <si>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</si>
  <si>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</si>
  <si>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</si>
  <si>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</si>
  <si>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</si>
  <si>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</si>
  <si>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</si>
  <si>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</si>
  <si>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</si>
  <si>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</si>
  <si>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</si>
  <si>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</si>
  <si>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</si>
  <si>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</si>
  <si>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</si>
  <si>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</si>
  <si>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</si>
  <si>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</si>
  <si>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</si>
  <si>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</si>
  <si>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</si>
  <si>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</si>
  <si>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</si>
  <si>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</si>
  <si>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</si>
  <si>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</si>
  <si>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</si>
  <si>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</si>
  <si>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</si>
  <si>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</si>
  <si>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</si>
  <si>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</si>
  <si>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</si>
  <si>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</si>
  <si>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</si>
  <si>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</si>
  <si>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</si>
  <si>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</si>
  <si>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</si>
  <si>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</si>
  <si>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</si>
  <si>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</si>
  <si>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</si>
  <si>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</si>
  <si>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</si>
  <si>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</si>
  <si>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</si>
  <si>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</si>
  <si>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</si>
  <si>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</si>
  <si>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</si>
  <si>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</si>
  <si>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</si>
  <si>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</si>
  <si>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</si>
  <si>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</si>
  <si>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</si>
  <si>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</si>
  <si>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</si>
  <si>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</si>
  <si>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</si>
  <si>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</si>
  <si>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</si>
  <si>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</si>
  <si>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</si>
  <si>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</si>
  <si>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</si>
  <si>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</si>
  <si>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</si>
  <si>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</si>
  <si>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</si>
  <si>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</si>
  <si>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</si>
  <si>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</si>
  <si>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</si>
  <si>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</si>
  <si>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</si>
  <si>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</si>
  <si>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</si>
  <si>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</si>
  <si>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</si>
  <si>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</si>
  <si>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</si>
  <si>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</si>
  <si>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</si>
  <si>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</si>
  <si>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</si>
  <si>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</si>
  <si>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</si>
  <si>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</si>
  <si>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</si>
  <si>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</si>
  <si>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</si>
  <si>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</si>
  <si>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</si>
  <si>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</si>
  <si>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</si>
  <si>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</si>
  <si>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</si>
  <si>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</si>
  <si>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</si>
  <si>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</si>
  <si>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</si>
  <si>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</si>
  <si>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</si>
  <si>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</si>
  <si>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</si>
  <si>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</si>
  <si>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</si>
  <si>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</si>
  <si>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</si>
  <si>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</si>
  <si>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</si>
  <si>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</si>
  <si>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</si>
  <si>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</si>
  <si>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</si>
  <si>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</si>
  <si>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</si>
  <si>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</si>
  <si>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</si>
  <si>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</si>
  <si>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</si>
  <si>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</si>
  <si>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</si>
  <si>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</si>
  <si>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</si>
  <si>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</si>
  <si>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</si>
  <si>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</si>
  <si>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</si>
  <si>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</si>
  <si>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</si>
  <si>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</si>
  <si>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</si>
  <si>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</si>
  <si>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</si>
  <si>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</si>
  <si>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</si>
  <si>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</si>
  <si>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</si>
  <si>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</si>
  <si>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</si>
  <si>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</si>
  <si>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</si>
  <si>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</si>
  <si>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</si>
  <si>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</si>
  <si>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</si>
  <si>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</si>
  <si>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</si>
  <si>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</si>
  <si>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</si>
  <si>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</si>
  <si>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</si>
  <si>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</si>
  <si>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</si>
  <si>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</si>
  <si>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</si>
  <si>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</si>
  <si>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</si>
  <si>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</si>
  <si>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</si>
  <si>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</si>
  <si>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</si>
  <si>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</si>
  <si>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</si>
  <si>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</si>
  <si>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</si>
  <si>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</si>
  <si>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</si>
  <si>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</si>
  <si>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</si>
  <si>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</si>
  <si>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</si>
  <si>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</si>
  <si>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</si>
  <si>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</si>
  <si>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</si>
  <si>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</si>
  <si>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</si>
  <si>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</si>
  <si>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</si>
  <si>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</si>
  <si>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</si>
  <si>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</si>
  <si>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</si>
  <si>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</si>
  <si>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</si>
  <si>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</si>
  <si>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</si>
  <si>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</si>
  <si>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</si>
  <si>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</si>
  <si>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</si>
  <si>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</si>
  <si>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</si>
  <si>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</si>
  <si>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</si>
  <si>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</si>
  <si>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</si>
  <si>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</si>
  <si>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</si>
  <si>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</si>
  <si>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</si>
  <si>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</si>
  <si>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</si>
  <si>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</si>
  <si>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</si>
  <si>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</si>
  <si>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</si>
  <si>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</si>
  <si>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</si>
  <si>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</si>
  <si>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</si>
  <si>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</si>
  <si>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</si>
  <si>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</si>
  <si>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</si>
  <si>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</si>
  <si>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</si>
  <si>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</si>
  <si>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</si>
  <si>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</si>
  <si>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</si>
  <si>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</si>
  <si>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</si>
  <si>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</si>
  <si>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</si>
  <si>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</si>
  <si>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</si>
  <si>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</si>
  <si>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</si>
  <si>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</si>
  <si>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</si>
  <si>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</si>
  <si>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</si>
  <si>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</si>
  <si>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</si>
  <si>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</si>
  <si>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</si>
  <si>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</si>
  <si>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</si>
  <si>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</si>
  <si>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</si>
  <si>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</si>
  <si>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</si>
  <si>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</si>
  <si>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</si>
  <si>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</si>
  <si>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</si>
  <si>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</si>
  <si>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</si>
  <si>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</si>
  <si>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</si>
  <si>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</si>
  <si>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</si>
  <si>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</si>
  <si>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</si>
  <si>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</si>
  <si>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</si>
  <si>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</si>
  <si>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</si>
  <si>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</si>
  <si>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</si>
  <si>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</si>
  <si>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</si>
  <si>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</si>
  <si>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</si>
  <si>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</si>
  <si>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</si>
  <si>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</si>
  <si>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</si>
  <si>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</si>
  <si>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</si>
  <si>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</si>
  <si>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</si>
  <si>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</si>
  <si>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</si>
  <si>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</si>
  <si>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</si>
  <si>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</si>
  <si>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</si>
  <si>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</si>
  <si>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</si>
  <si>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</si>
  <si>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</si>
  <si>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</si>
  <si>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</si>
  <si>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</si>
  <si>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</si>
  <si>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</si>
  <si>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</si>
  <si>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</si>
  <si>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</si>
  <si>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</si>
  <si>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</si>
  <si>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</si>
  <si>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</si>
  <si>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</si>
  <si>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</si>
  <si>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</si>
  <si>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</si>
  <si>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</si>
  <si>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</si>
  <si>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</si>
  <si>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</si>
  <si>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</si>
  <si>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</si>
  <si>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</si>
  <si>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</si>
  <si>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</si>
  <si>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</si>
  <si>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</si>
  <si>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</si>
  <si>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</si>
  <si>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</si>
  <si>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</si>
  <si>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</si>
  <si>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</si>
  <si>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</si>
  <si>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</si>
  <si>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</si>
  <si>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</si>
  <si>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</si>
  <si>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</si>
  <si>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</si>
  <si>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</si>
  <si>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</si>
  <si>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</si>
  <si>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</si>
  <si>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</si>
  <si>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</si>
  <si>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</si>
  <si>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</si>
  <si>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</si>
  <si>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</si>
  <si>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</si>
  <si>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</si>
  <si>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</si>
  <si>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</si>
  <si>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</si>
  <si>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</si>
  <si>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</si>
  <si>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</si>
  <si>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</si>
  <si>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</si>
  <si>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</si>
  <si>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</si>
  <si>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</si>
  <si>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</si>
  <si>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</si>
  <si>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</si>
  <si>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</si>
  <si>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</si>
  <si>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</si>
  <si>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</si>
  <si>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</si>
  <si>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</si>
  <si>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</si>
  <si>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</si>
  <si>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</si>
  <si>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</si>
  <si>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</si>
  <si>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</si>
  <si>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</si>
  <si>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</si>
  <si>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</si>
  <si>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</si>
  <si>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</si>
  <si>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</si>
  <si>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</si>
  <si>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</si>
  <si>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</si>
  <si>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</si>
  <si>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</si>
  <si>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</si>
  <si>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</si>
  <si>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</si>
  <si>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</si>
  <si>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</si>
  <si>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</si>
  <si>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</si>
  <si>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</si>
  <si>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</si>
  <si>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</si>
  <si>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</si>
  <si>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</si>
  <si>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</si>
  <si>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</si>
  <si>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</si>
  <si>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</si>
  <si>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</si>
  <si>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</si>
  <si>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</si>
  <si>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</si>
  <si>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</si>
  <si>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</si>
  <si>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</si>
  <si>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</si>
  <si>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</si>
  <si>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</si>
  <si>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</si>
  <si>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</si>
  <si>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</si>
  <si>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</si>
  <si>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</si>
  <si>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</si>
  <si>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</si>
  <si>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</si>
  <si>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</si>
  <si>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</si>
  <si>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</si>
  <si>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</si>
  <si>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</si>
  <si>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</si>
  <si>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</si>
  <si>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</si>
  <si>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</si>
  <si>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</si>
  <si>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</si>
  <si>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</si>
  <si>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</si>
  <si>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</si>
  <si>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</si>
  <si>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</si>
  <si>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</si>
  <si>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</si>
  <si>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</si>
  <si>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</si>
  <si>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</si>
  <si>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</si>
  <si>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</si>
  <si>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</si>
  <si>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</si>
  <si>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</si>
  <si>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</si>
  <si>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</si>
  <si>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</si>
  <si>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</si>
  <si>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</si>
  <si>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</si>
  <si>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</si>
  <si>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</si>
  <si>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</si>
  <si>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</si>
  <si>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</si>
  <si>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</si>
  <si>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</si>
  <si>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</si>
  <si>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</si>
  <si>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</si>
  <si>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</si>
  <si>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</si>
  <si>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</si>
  <si>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</si>
  <si>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</si>
  <si>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</si>
  <si>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</si>
  <si>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</si>
  <si>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</si>
  <si>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</si>
  <si>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</si>
  <si>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</si>
  <si>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</si>
  <si>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</si>
  <si>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</si>
  <si>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</si>
  <si>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</si>
  <si>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</si>
  <si>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</si>
  <si>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</si>
  <si>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</si>
  <si>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</si>
  <si>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</si>
  <si>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</si>
  <si>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</si>
  <si>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</si>
  <si>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</si>
  <si>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</si>
  <si>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</si>
  <si>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</si>
  <si>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</si>
  <si>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</si>
  <si>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</si>
  <si>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</si>
  <si>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</si>
  <si>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</si>
  <si>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</si>
  <si>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</si>
  <si>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</si>
  <si>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</si>
  <si>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</si>
  <si>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</si>
  <si>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</si>
  <si>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</si>
  <si>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</si>
  <si>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</si>
  <si>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</si>
  <si>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</si>
  <si>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</si>
  <si>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</si>
  <si>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</si>
  <si>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</si>
  <si>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</si>
  <si>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</si>
  <si>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</si>
  <si>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</si>
  <si>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</si>
  <si>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</si>
  <si>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</si>
  <si>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</si>
  <si>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</si>
  <si>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</si>
  <si>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</si>
  <si>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</si>
  <si>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</si>
  <si>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</si>
  <si>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</si>
  <si>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</si>
  <si>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</si>
  <si>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</si>
  <si>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</si>
  <si>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</si>
  <si>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</si>
  <si>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</si>
  <si>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</si>
  <si>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</si>
  <si>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</si>
  <si>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</si>
  <si>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</si>
  <si>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</si>
  <si>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</si>
  <si>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</si>
  <si>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</si>
  <si>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</si>
  <si>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</si>
  <si>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</si>
  <si>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</si>
  <si>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</si>
  <si>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</si>
  <si>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</si>
  <si>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</si>
  <si>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</si>
  <si>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</si>
  <si>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</si>
  <si>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</si>
  <si>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</si>
  <si>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</si>
  <si>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</si>
  <si>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</si>
  <si>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</si>
  <si>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</si>
  <si>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</si>
  <si>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</si>
  <si>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</si>
  <si>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</si>
  <si>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</si>
  <si>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</si>
  <si>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</si>
  <si>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</si>
  <si>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</si>
  <si>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</si>
  <si>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</si>
  <si>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</si>
  <si>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</si>
  <si>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</si>
  <si>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</si>
  <si>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</si>
  <si>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</si>
  <si>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</si>
  <si>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</si>
  <si>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</si>
  <si>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</si>
  <si>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</si>
  <si>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</si>
  <si>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</si>
  <si>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</si>
  <si>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</si>
  <si>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</si>
  <si>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</si>
  <si>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</si>
  <si>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</si>
  <si>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</si>
  <si>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</si>
  <si>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</si>
  <si>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</si>
  <si>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</si>
  <si>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</si>
  <si>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</si>
  <si>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</si>
  <si>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</si>
  <si>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</si>
  <si>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</si>
  <si>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</si>
  <si>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</si>
  <si>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</si>
  <si>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</si>
  <si>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</si>
  <si>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</si>
  <si>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</si>
  <si>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</si>
  <si>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</si>
  <si>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</si>
  <si>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</si>
  <si>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</si>
  <si>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</si>
  <si>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</si>
  <si>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</si>
  <si>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</si>
  <si>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</si>
  <si>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</si>
  <si>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</si>
  <si>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</si>
  <si>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</si>
  <si>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</si>
  <si>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</si>
  <si>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</si>
  <si>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</si>
  <si>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</si>
  <si>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</si>
  <si>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</si>
  <si>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</si>
  <si>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</si>
  <si>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</si>
  <si>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</si>
  <si>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</si>
  <si>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</si>
  <si>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</si>
  <si>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</si>
  <si>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</si>
  <si>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</si>
  <si>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</si>
  <si>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</si>
  <si>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</si>
  <si>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</si>
  <si>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</si>
  <si>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</si>
  <si>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</si>
  <si>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</si>
  <si>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</si>
  <si>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</si>
  <si>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</si>
  <si>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</si>
  <si>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</si>
  <si>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</si>
  <si>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</si>
  <si>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</si>
  <si>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</si>
  <si>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</si>
  <si>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</si>
  <si>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</si>
  <si>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</si>
  <si>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</si>
  <si>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</si>
  <si>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</si>
  <si>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</si>
  <si>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</si>
  <si>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</si>
  <si>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</si>
  <si>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</si>
  <si>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</si>
  <si>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</si>
  <si>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</si>
  <si>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</si>
  <si>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</si>
  <si>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</si>
  <si>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</si>
  <si>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</si>
  <si>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</si>
  <si>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</si>
  <si>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</si>
  <si>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</si>
  <si>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</si>
  <si>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</si>
  <si>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</si>
  <si>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</si>
  <si>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</si>
  <si>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</si>
  <si>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</si>
  <si>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</si>
  <si>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</si>
  <si>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</si>
  <si>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</si>
  <si>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</si>
  <si>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</si>
  <si>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</si>
  <si>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</si>
  <si>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</si>
  <si>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</si>
  <si>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</si>
  <si>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</si>
  <si>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</si>
  <si>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</si>
  <si>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</si>
  <si>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</si>
  <si>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</si>
  <si>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</si>
  <si>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</si>
  <si>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</si>
  <si>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</si>
  <si>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</si>
  <si>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</si>
  <si>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</si>
  <si>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</si>
  <si>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</si>
  <si>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</si>
  <si>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</si>
  <si>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</si>
  <si>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</si>
  <si>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</si>
  <si>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</si>
  <si>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</si>
  <si>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</si>
  <si>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</si>
  <si>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</si>
  <si>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</si>
  <si>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</si>
  <si>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</si>
  <si>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</si>
  <si>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</si>
  <si>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</si>
  <si>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</si>
  <si>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</si>
  <si>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</si>
  <si>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</si>
  <si>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</si>
  <si>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</si>
  <si>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</si>
  <si>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</si>
  <si>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</si>
  <si>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</si>
  <si>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</si>
  <si>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</si>
  <si>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</si>
  <si>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</si>
  <si>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</si>
  <si>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</si>
  <si>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</si>
  <si>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</si>
  <si>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</si>
  <si>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</si>
  <si>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</si>
  <si>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</si>
  <si>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</si>
  <si>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</si>
  <si>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</si>
  <si>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</si>
  <si>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</si>
  <si>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</si>
  <si>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</si>
  <si>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</si>
  <si>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</si>
  <si>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</si>
  <si>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</si>
  <si>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</si>
  <si>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</si>
  <si>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</si>
  <si>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</si>
  <si>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</si>
  <si>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</si>
  <si>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</si>
  <si>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</si>
  <si>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</si>
  <si>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</si>
  <si>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</si>
  <si>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</si>
  <si>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</si>
  <si>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</si>
  <si>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</si>
  <si>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</si>
  <si>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</si>
  <si>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</si>
  <si>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</si>
  <si>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</si>
  <si>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</si>
  <si>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</si>
  <si>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</si>
  <si>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</si>
  <si>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</si>
  <si>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</si>
  <si>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</si>
  <si>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</si>
  <si>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</si>
  <si>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</si>
  <si>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</si>
  <si>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</si>
  <si>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</si>
  <si>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</si>
  <si>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</si>
  <si>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</si>
  <si>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</si>
  <si>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</si>
  <si>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</si>
  <si>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</si>
  <si>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</si>
  <si>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</si>
  <si>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</si>
  <si>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</si>
  <si>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</si>
  <si>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</si>
  <si>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</si>
  <si>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</si>
  <si>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</si>
  <si>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</si>
  <si>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</si>
  <si>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</si>
  <si>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</si>
  <si>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</si>
  <si>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</si>
  <si>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</si>
  <si>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</si>
  <si>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</si>
  <si>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</si>
  <si>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</si>
  <si>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</si>
  <si>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</si>
  <si>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</si>
  <si>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</si>
  <si>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</si>
  <si>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</si>
  <si>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</si>
  <si>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</si>
  <si>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</si>
  <si>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</si>
  <si>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</si>
  <si>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</si>
  <si>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</si>
  <si>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</si>
  <si>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</si>
  <si>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</si>
  <si>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</si>
  <si>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</si>
  <si>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</si>
  <si>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</si>
  <si>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</si>
  <si>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</si>
  <si>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</si>
  <si>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</si>
  <si>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</si>
  <si>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</si>
  <si>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</si>
  <si>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</si>
  <si>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</si>
  <si>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</si>
  <si>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</si>
  <si>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</si>
  <si>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</si>
  <si>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</si>
  <si>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</si>
  <si>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</si>
  <si>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</si>
  <si>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</si>
  <si>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</si>
  <si>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</si>
  <si>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</si>
  <si>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</si>
  <si>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</si>
  <si>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</si>
  <si>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</si>
  <si>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</si>
  <si>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</si>
  <si>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</si>
  <si>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</si>
  <si>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</si>
  <si>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</si>
  <si>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</si>
  <si>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</si>
  <si>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</si>
  <si>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</si>
  <si>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</si>
  <si>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</si>
  <si>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</si>
  <si>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</si>
  <si>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</si>
  <si>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</si>
  <si>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</si>
  <si>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</si>
  <si>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</si>
  <si>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</si>
  <si>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</si>
  <si>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</si>
  <si>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</si>
  <si>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</si>
  <si>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</si>
  <si>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</si>
  <si>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</si>
  <si>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</si>
  <si>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</si>
  <si>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</si>
  <si>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</si>
  <si>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</si>
  <si>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</si>
  <si>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</si>
  <si>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</si>
  <si>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</si>
  <si>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</si>
  <si>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</si>
  <si>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</si>
  <si>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</si>
  <si>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</si>
  <si>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</si>
  <si>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</si>
  <si>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</si>
  <si>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</si>
  <si>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</si>
  <si>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</si>
  <si>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</si>
  <si>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</si>
  <si>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</si>
  <si>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</si>
  <si>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</si>
  <si>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</si>
  <si>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</si>
  <si>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</si>
  <si>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</si>
  <si>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</si>
  <si>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</si>
  <si>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</si>
  <si>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</si>
  <si>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</si>
  <si>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</si>
  <si>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</si>
  <si>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</si>
  <si>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</si>
  <si>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</si>
  <si>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</si>
  <si>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</si>
  <si>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</si>
  <si>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</si>
  <si>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</si>
  <si>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</si>
  <si>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</si>
  <si>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</si>
  <si>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</si>
  <si>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</si>
  <si>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</si>
  <si>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</si>
  <si>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</si>
  <si>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</si>
  <si>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</si>
  <si>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</si>
  <si>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</si>
  <si>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</si>
  <si>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</si>
  <si>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</si>
  <si>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</si>
  <si>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</si>
  <si>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</si>
  <si>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</si>
  <si>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</si>
  <si>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</si>
  <si>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</si>
  <si>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</si>
  <si>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</si>
  <si>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</si>
  <si>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</si>
  <si>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</si>
  <si>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</si>
  <si>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</si>
  <si>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</si>
  <si>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</si>
  <si>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</si>
  <si>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</si>
  <si>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</si>
  <si>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</si>
  <si>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</si>
  <si>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</si>
  <si>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</si>
  <si>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</si>
  <si>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</si>
  <si>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</si>
  <si>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</si>
  <si>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</si>
  <si>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</si>
  <si>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</si>
  <si>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</si>
  <si>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</si>
  <si>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</si>
  <si>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</si>
  <si>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</si>
  <si>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</si>
  <si>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</si>
  <si>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</si>
  <si>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</si>
  <si>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</si>
  <si>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</si>
  <si>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</si>
  <si>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</si>
  <si>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</si>
  <si>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</si>
  <si>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</si>
  <si>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</si>
  <si>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</si>
  <si>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</si>
  <si>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</si>
  <si>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</si>
  <si>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</si>
  <si>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</si>
  <si>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</si>
  <si>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</si>
  <si>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</si>
  <si>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</si>
  <si>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</si>
  <si>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</si>
  <si>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</si>
  <si>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</si>
  <si>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</si>
  <si>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</si>
  <si>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</si>
  <si>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</si>
  <si>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</si>
  <si>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</si>
  <si>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</si>
  <si>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</si>
  <si>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</si>
  <si>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</si>
  <si>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</si>
  <si>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</si>
  <si>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</si>
  <si>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</si>
  <si>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</si>
  <si>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</si>
  <si>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</si>
  <si>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</si>
  <si>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</si>
  <si>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</si>
  <si>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</si>
  <si>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</si>
  <si>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</si>
  <si>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</si>
  <si>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</si>
  <si>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</si>
  <si>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</si>
  <si>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</si>
  <si>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</si>
  <si>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</si>
  <si>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</si>
  <si>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</si>
  <si>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</si>
  <si>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</si>
  <si>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</si>
  <si>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</si>
  <si>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</si>
  <si>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</si>
  <si>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</si>
  <si>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</si>
  <si>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</si>
  <si>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</si>
  <si>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</si>
  <si>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</si>
  <si>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</si>
  <si>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</si>
  <si>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</si>
  <si>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</si>
  <si>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</si>
  <si>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</si>
  <si>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</si>
  <si>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</si>
  <si>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</si>
  <si>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</si>
  <si>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</si>
  <si>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</si>
  <si>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</si>
  <si>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</si>
  <si>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</si>
  <si>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</si>
  <si>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</si>
  <si>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</si>
  <si>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</si>
  <si>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</si>
  <si>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</si>
  <si>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</si>
  <si>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</si>
  <si>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</si>
  <si>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</si>
  <si>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</si>
  <si>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</si>
  <si>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</si>
  <si>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</si>
  <si>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</si>
  <si>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</si>
  <si>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</si>
  <si>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</si>
  <si>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</si>
  <si>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</si>
  <si>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</si>
  <si>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</si>
  <si>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</si>
  <si>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</si>
  <si>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</si>
  <si>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</si>
  <si>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</si>
  <si>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</si>
  <si>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</si>
  <si>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</si>
  <si>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</si>
  <si>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</si>
  <si>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</si>
  <si>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</si>
  <si>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</si>
  <si>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</si>
  <si>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</si>
  <si>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</si>
  <si>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</si>
  <si>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</si>
  <si>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</si>
  <si>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</si>
  <si>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</si>
  <si>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</si>
  <si>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</si>
  <si>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</si>
  <si>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</si>
  <si>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</si>
  <si>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</si>
  <si>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</si>
  <si>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</si>
  <si>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</si>
  <si>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</si>
  <si>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</si>
  <si>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</si>
  <si>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</si>
  <si>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</si>
  <si>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</si>
  <si>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</si>
  <si>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</si>
  <si>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</si>
  <si>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</si>
  <si>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</si>
  <si>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</si>
  <si>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</si>
  <si>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</si>
  <si>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</si>
  <si>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</si>
  <si>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</si>
  <si>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</si>
  <si>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</si>
  <si>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</si>
  <si>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</si>
  <si>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</si>
  <si>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</si>
  <si>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</si>
  <si>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</si>
  <si>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</si>
  <si>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</si>
  <si>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</si>
  <si>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</si>
  <si>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</si>
  <si>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</si>
  <si>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</si>
  <si>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</si>
  <si>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</si>
  <si>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</si>
  <si>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</si>
  <si>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</si>
  <si>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</si>
  <si>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</si>
  <si>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</si>
  <si>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</si>
  <si>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</si>
  <si>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</si>
  <si>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</si>
  <si>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</si>
  <si>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</si>
  <si>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</si>
  <si>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</si>
  <si>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</si>
  <si>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</si>
  <si>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</si>
  <si>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</si>
  <si>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</si>
  <si>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</si>
  <si>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</si>
  <si>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</si>
  <si>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</si>
  <si>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</si>
  <si>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</si>
  <si>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</si>
  <si>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</si>
  <si>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</si>
  <si>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</si>
  <si>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</si>
  <si>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</si>
  <si>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</si>
  <si>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</si>
  <si>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</si>
  <si>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</si>
  <si>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</si>
  <si>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</si>
  <si>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</si>
  <si>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</si>
  <si>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</si>
  <si>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</si>
  <si>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</si>
  <si>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</si>
  <si>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</si>
  <si>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</si>
  <si>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</si>
  <si>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</si>
  <si>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</si>
  <si>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</si>
  <si>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</si>
  <si>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</si>
  <si>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</si>
  <si>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</si>
  <si>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</si>
  <si>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</si>
  <si>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</si>
  <si>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</si>
  <si>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</si>
  <si>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</si>
  <si>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</si>
  <si>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</si>
  <si>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</si>
  <si>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</si>
  <si>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</si>
  <si>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</si>
  <si>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</si>
  <si>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</si>
  <si>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</si>
  <si>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</si>
  <si>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</si>
  <si>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</si>
  <si>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</si>
  <si>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</si>
  <si>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</si>
  <si>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</si>
  <si>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</si>
  <si>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</si>
  <si>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</si>
  <si>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</si>
  <si>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</si>
  <si>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</si>
  <si>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</si>
  <si>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</si>
  <si>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</si>
  <si>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</si>
  <si>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</si>
  <si>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</si>
  <si>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</si>
  <si>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</si>
  <si>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</si>
  <si>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</si>
  <si>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</si>
  <si>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</si>
  <si>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</si>
  <si>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</si>
  <si>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</si>
  <si>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</si>
  <si>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</si>
  <si>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</si>
  <si>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</si>
  <si>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</si>
  <si>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</si>
  <si>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</si>
  <si>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</si>
  <si>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</si>
  <si>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</si>
  <si>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</si>
  <si>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</si>
  <si>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</si>
  <si>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</si>
  <si>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</si>
  <si>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</si>
  <si>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</si>
  <si>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</si>
  <si>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</si>
  <si>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</si>
  <si>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</si>
  <si>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</si>
  <si>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</si>
  <si>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</si>
  <si>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</si>
  <si>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</si>
  <si>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</si>
  <si>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</si>
  <si>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</si>
  <si>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</si>
  <si>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</si>
  <si>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</si>
  <si>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</si>
  <si>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</si>
  <si>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</si>
  <si>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</si>
  <si>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</si>
  <si>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</si>
  <si>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</si>
  <si>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</si>
  <si>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</si>
  <si>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</si>
  <si>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</si>
  <si>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</si>
  <si>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</si>
  <si>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</si>
  <si>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</si>
  <si>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</si>
  <si>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</si>
  <si>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</si>
  <si>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</si>
  <si>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</si>
  <si>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</si>
  <si>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</si>
  <si>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</si>
  <si>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</si>
  <si>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</si>
  <si>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</si>
  <si>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</si>
  <si>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</si>
  <si>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</si>
  <si>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</si>
  <si>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</si>
  <si>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</si>
  <si>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</si>
  <si>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</si>
  <si>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</si>
  <si>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</si>
  <si>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</si>
  <si>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</si>
  <si>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</si>
  <si>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</si>
  <si>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</si>
  <si>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</si>
  <si>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</si>
  <si>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</si>
  <si>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</si>
  <si>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</si>
  <si>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</si>
  <si>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</si>
  <si>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</si>
  <si>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</si>
  <si>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</si>
  <si>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</si>
  <si>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</si>
  <si>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</si>
  <si>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</si>
  <si>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</si>
  <si>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</si>
  <si>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</si>
  <si>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</si>
  <si>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</si>
  <si>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</si>
  <si>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</si>
  <si>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</si>
  <si>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</si>
  <si>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</si>
  <si>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</si>
  <si>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</si>
  <si>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</si>
  <si>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</si>
  <si>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</si>
  <si>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</si>
  <si>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</si>
  <si>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</si>
  <si>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</si>
  <si>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</si>
  <si>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</si>
  <si>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</si>
  <si>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</si>
  <si>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</si>
  <si>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</si>
  <si>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</si>
  <si>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</si>
  <si>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</si>
  <si>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</si>
  <si>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</si>
  <si>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</si>
  <si>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</si>
  <si>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</si>
  <si>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</si>
  <si>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</si>
  <si>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</si>
  <si>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</si>
  <si>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</si>
  <si>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</si>
  <si>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</si>
  <si>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</si>
  <si>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</si>
  <si>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</si>
  <si>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</si>
  <si>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</si>
  <si>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</si>
  <si>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</si>
  <si>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</si>
  <si>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</si>
  <si>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</si>
  <si>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</si>
  <si>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</si>
  <si>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</si>
  <si>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</si>
  <si>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</si>
  <si>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</si>
  <si>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</si>
  <si>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</si>
  <si>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</si>
  <si>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</si>
  <si>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</si>
  <si>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</si>
  <si>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</si>
  <si>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</si>
  <si>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</si>
  <si>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</si>
  <si>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</si>
  <si>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</si>
  <si>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</si>
  <si>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</si>
  <si>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</si>
  <si>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</si>
  <si>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</si>
  <si>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</si>
  <si>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</si>
  <si>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</si>
  <si>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</si>
  <si>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</si>
  <si>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</si>
  <si>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</si>
  <si>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</si>
  <si>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</si>
  <si>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</si>
  <si>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</si>
  <si>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</si>
  <si>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</si>
  <si>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</si>
  <si>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</si>
  <si>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</si>
  <si>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</si>
  <si>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</si>
  <si>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</si>
  <si>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</si>
  <si>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</si>
  <si>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</si>
  <si>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</si>
  <si>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</si>
  <si>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</si>
  <si>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</si>
  <si>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</si>
  <si>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</si>
  <si>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</si>
  <si>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</si>
  <si>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</si>
  <si>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</si>
  <si>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</si>
  <si>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</si>
  <si>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</si>
  <si>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</si>
  <si>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</si>
  <si>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</si>
  <si>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</si>
  <si>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</si>
  <si>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</si>
  <si>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</si>
  <si>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</si>
  <si>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</si>
  <si>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</si>
  <si>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</si>
  <si>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</si>
  <si>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</si>
  <si>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</si>
  <si>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</si>
  <si>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</si>
  <si>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</si>
  <si>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</si>
  <si>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</si>
  <si>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</si>
  <si>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</si>
  <si>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</si>
  <si>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</si>
  <si>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</si>
  <si>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</si>
  <si>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</si>
  <si>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</si>
  <si>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</si>
  <si>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</si>
  <si>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</si>
  <si>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</si>
  <si>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</si>
  <si>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</si>
  <si>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</si>
  <si>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</si>
  <si>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</si>
  <si>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</si>
  <si>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</si>
  <si>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</si>
  <si>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</si>
  <si>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</si>
  <si>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</si>
  <si>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</si>
  <si>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</si>
  <si>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</si>
  <si>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</si>
  <si>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</si>
  <si>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</si>
  <si>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</si>
  <si>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</si>
  <si>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</si>
  <si>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</si>
  <si>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</si>
  <si>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</si>
  <si>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</si>
  <si>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</si>
  <si>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</si>
  <si>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</si>
  <si>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</si>
  <si>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</si>
  <si>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</si>
  <si>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</si>
  <si>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</si>
  <si>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</si>
  <si>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</si>
  <si>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</si>
  <si>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</si>
  <si>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</si>
  <si>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</si>
  <si>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</si>
  <si>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</si>
  <si>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</si>
  <si>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</si>
  <si>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</si>
  <si>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</si>
  <si>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</si>
  <si>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</si>
  <si>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</si>
  <si>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</si>
  <si>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</si>
  <si>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</si>
  <si>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</si>
  <si>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</si>
  <si>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</si>
  <si>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</si>
  <si>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</si>
  <si>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</si>
  <si>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</si>
  <si>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</si>
  <si>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</si>
  <si>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</si>
  <si>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</si>
  <si>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</si>
  <si>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</si>
  <si>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</si>
  <si>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</si>
  <si>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</si>
  <si>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</si>
  <si>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</si>
  <si>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</si>
  <si>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</si>
  <si>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</si>
  <si>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</si>
  <si>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</si>
  <si>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</si>
  <si>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</si>
  <si>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</si>
  <si>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</si>
  <si>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</si>
  <si>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</si>
  <si>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</si>
  <si>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</si>
  <si>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</si>
  <si>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</si>
  <si>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</si>
  <si>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</si>
  <si>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</si>
  <si>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</si>
  <si>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</si>
  <si>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</si>
  <si>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</si>
  <si>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</si>
  <si>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</si>
  <si>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</si>
  <si>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</si>
  <si>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</si>
  <si>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</si>
  <si>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</si>
  <si>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</si>
  <si>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</si>
  <si>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</si>
  <si>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</si>
  <si>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</si>
  <si>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</si>
  <si>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</si>
  <si>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</si>
  <si>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</si>
  <si>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</si>
  <si>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</si>
  <si>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</si>
  <si>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</si>
  <si>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</si>
  <si>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</si>
  <si>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</si>
  <si>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</si>
  <si>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</si>
  <si>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</si>
  <si>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</si>
  <si>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</si>
  <si>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</si>
  <si>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</si>
  <si>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</si>
  <si>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</si>
  <si>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</si>
  <si>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</si>
  <si>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</si>
  <si>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</si>
  <si>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</si>
  <si>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</si>
  <si>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</si>
  <si>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</si>
  <si>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</si>
  <si>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</si>
  <si>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</si>
  <si>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</si>
  <si>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</si>
  <si>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</si>
  <si>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</si>
  <si>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</si>
  <si>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</si>
  <si>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</si>
  <si>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</si>
  <si>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</si>
  <si>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</si>
  <si>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</si>
  <si>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</si>
  <si>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</si>
  <si>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</si>
  <si>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</si>
  <si>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</si>
  <si>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</si>
  <si>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</si>
  <si>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</si>
  <si>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</si>
  <si>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</si>
  <si>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</si>
  <si>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</si>
  <si>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</si>
  <si>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</si>
  <si>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</si>
  <si>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</si>
  <si>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</si>
  <si>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</si>
  <si>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</si>
  <si>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</si>
  <si>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</si>
  <si>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</si>
  <si>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</si>
  <si>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</si>
  <si>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</si>
  <si>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</si>
  <si>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</si>
  <si>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</si>
  <si>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</si>
  <si>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</si>
  <si>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</si>
  <si>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</si>
  <si>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</si>
  <si>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</si>
  <si>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</si>
  <si>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</si>
  <si>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</si>
  <si>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</si>
  <si>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</si>
  <si>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</si>
  <si>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</si>
  <si>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</si>
  <si>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</si>
  <si>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</si>
  <si>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</si>
  <si>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</si>
  <si>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</si>
  <si>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</si>
  <si>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</si>
  <si>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</si>
  <si>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</si>
  <si>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</si>
  <si>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</si>
  <si>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</si>
  <si>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</si>
  <si>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</si>
  <si>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</si>
  <si>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</si>
  <si>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</si>
  <si>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</si>
  <si>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</si>
  <si>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</si>
  <si>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</si>
  <si>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</si>
  <si>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</si>
  <si>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</si>
  <si>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</si>
  <si>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</si>
  <si>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</si>
  <si>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</si>
  <si>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</si>
  <si>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</si>
  <si>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</si>
  <si>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</si>
  <si>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</si>
  <si>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</si>
  <si>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</si>
  <si>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</si>
  <si>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</si>
  <si>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</si>
  <si>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</si>
  <si>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</si>
  <si>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</si>
  <si>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</si>
  <si>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</si>
  <si>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</si>
  <si>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</si>
  <si>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</si>
  <si>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</si>
  <si>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</si>
  <si>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</si>
  <si>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</si>
  <si>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</si>
  <si>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</si>
  <si>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</si>
  <si>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</si>
  <si>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</si>
  <si>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</si>
  <si>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</si>
  <si>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</si>
  <si>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</si>
  <si>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</si>
  <si>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</si>
  <si>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</si>
  <si>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</si>
  <si>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</si>
  <si>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</si>
  <si>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</si>
  <si>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</si>
  <si>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</si>
  <si>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</si>
  <si>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</si>
  <si>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</si>
  <si>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</si>
  <si>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</si>
  <si>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</si>
  <si>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</si>
  <si>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</si>
  <si>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</si>
  <si>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</si>
  <si>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</si>
  <si>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</si>
  <si>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</si>
  <si>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</si>
  <si>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</si>
  <si>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</si>
  <si>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</si>
  <si>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</si>
  <si>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</si>
  <si>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</si>
  <si>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</si>
  <si>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</si>
  <si>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</si>
  <si>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</si>
  <si>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</si>
  <si>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</si>
  <si>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</si>
  <si>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</si>
  <si>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</si>
  <si>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</si>
  <si>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</si>
  <si>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</si>
  <si>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</si>
  <si>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</si>
  <si>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</si>
  <si>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</si>
  <si>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</si>
  <si>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</si>
  <si>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</si>
  <si>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</si>
  <si>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</si>
  <si>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</si>
  <si>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</si>
  <si>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</si>
  <si>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</si>
  <si>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</si>
  <si>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</si>
  <si>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</si>
  <si>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</si>
  <si>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</si>
  <si>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</si>
  <si>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</si>
  <si>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</si>
  <si>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</si>
  <si>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</si>
  <si>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</si>
  <si>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</si>
  <si>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</si>
  <si>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</si>
  <si>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</si>
  <si>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</si>
  <si>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</si>
  <si>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</si>
  <si>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</si>
  <si>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</si>
  <si>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</si>
  <si>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</si>
  <si>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</si>
  <si>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</si>
  <si>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</si>
  <si>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</si>
  <si>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</si>
  <si>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</si>
  <si>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</si>
  <si>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</si>
  <si>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</si>
  <si>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</si>
  <si>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</si>
  <si>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</si>
  <si>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</si>
  <si>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</si>
  <si>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</si>
  <si>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</si>
  <si>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</si>
  <si>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</si>
  <si>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</si>
  <si>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</si>
  <si>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</si>
  <si>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</si>
  <si>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</si>
  <si>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</si>
  <si>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</si>
  <si>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</si>
  <si>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</si>
  <si>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</si>
  <si>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</si>
  <si>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</si>
  <si>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</si>
  <si>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</si>
  <si>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</si>
  <si>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</si>
  <si>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</si>
  <si>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</si>
  <si>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</si>
  <si>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</si>
  <si>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</si>
  <si>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</si>
  <si>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</si>
  <si>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</si>
  <si>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</si>
  <si>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</si>
  <si>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</si>
  <si>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</si>
  <si>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</si>
  <si>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</si>
  <si>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</si>
  <si>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</si>
  <si>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</si>
  <si>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</si>
  <si>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</si>
  <si>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</si>
  <si>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</si>
  <si>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</si>
  <si>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</si>
  <si>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</si>
  <si>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</si>
  <si>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</si>
  <si>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</si>
  <si>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</si>
  <si>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</si>
  <si>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</si>
  <si>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</si>
  <si>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</si>
  <si>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</si>
  <si>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</si>
  <si>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</si>
  <si>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</si>
  <si>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</si>
  <si>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</si>
  <si>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</si>
  <si>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</si>
  <si>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</si>
  <si>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</si>
  <si>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</si>
  <si>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</si>
  <si>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</si>
  <si>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</si>
  <si>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</si>
  <si>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</si>
  <si>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</si>
  <si>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</si>
  <si>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</si>
  <si>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</si>
  <si>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</si>
  <si>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</si>
  <si>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</si>
  <si>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</si>
  <si>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</si>
  <si>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</si>
  <si>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</si>
  <si>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</si>
  <si>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</si>
  <si>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</si>
  <si>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</si>
  <si>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</si>
  <si>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</si>
  <si>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</si>
  <si>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</si>
  <si>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</si>
  <si>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</si>
  <si>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</si>
  <si>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</si>
  <si>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</si>
  <si>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</si>
  <si>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</si>
  <si>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</si>
  <si>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</si>
  <si>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</si>
  <si>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</si>
  <si>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</si>
  <si>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</si>
  <si>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</si>
  <si>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</si>
  <si>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</si>
  <si>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</si>
  <si>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</si>
  <si>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</si>
  <si>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</si>
  <si>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</si>
  <si>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</si>
  <si>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</si>
  <si>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</si>
  <si>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</si>
  <si>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</si>
  <si>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</si>
  <si>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</si>
  <si>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</si>
  <si>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</si>
  <si>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</si>
  <si>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</si>
  <si>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</si>
  <si>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</si>
  <si>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</si>
  <si>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</si>
  <si>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</si>
  <si>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</si>
  <si>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</si>
  <si>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</si>
  <si>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</si>
  <si>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</si>
  <si>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</si>
  <si>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</si>
  <si>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</si>
  <si>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</si>
  <si>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</si>
  <si>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</si>
  <si>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</si>
  <si>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</si>
  <si>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</si>
  <si>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</si>
  <si>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</si>
  <si>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</si>
  <si>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</si>
  <si>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</si>
  <si>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</si>
  <si>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</si>
  <si>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</si>
  <si>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</si>
  <si>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</si>
  <si>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</si>
  <si>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</si>
  <si>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</si>
  <si>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</si>
  <si>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</si>
  <si>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</si>
  <si>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</si>
  <si>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</si>
  <si>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</si>
  <si>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</si>
  <si>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</si>
  <si>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</si>
  <si>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</si>
  <si>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</si>
  <si>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</si>
  <si>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</si>
  <si>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</si>
  <si>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</si>
  <si>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</si>
  <si>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</si>
  <si>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</si>
  <si>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</si>
  <si>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</si>
  <si>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</si>
  <si>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</si>
  <si>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</si>
  <si>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</si>
  <si>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</si>
  <si>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</si>
  <si>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</si>
  <si>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</si>
  <si>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</si>
  <si>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</si>
  <si>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</si>
  <si>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</si>
  <si>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</si>
  <si>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</si>
  <si>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</si>
  <si>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</si>
  <si>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</si>
  <si>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</si>
  <si>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</si>
  <si>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</si>
  <si>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</si>
  <si>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</si>
  <si>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</si>
  <si>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</si>
  <si>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</si>
  <si>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</si>
  <si>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</si>
  <si>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</si>
  <si>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</si>
  <si>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</si>
  <si>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</si>
  <si>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</si>
  <si>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</si>
  <si>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</si>
  <si>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</si>
  <si>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</si>
  <si>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</si>
  <si>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</si>
  <si>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</si>
  <si>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</si>
  <si>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</si>
  <si>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</si>
  <si>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</si>
  <si>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</si>
  <si>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</si>
  <si>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</si>
  <si>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</si>
  <si>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</si>
  <si>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</si>
  <si>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</si>
  <si>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</si>
  <si>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</si>
  <si>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</si>
  <si>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</si>
  <si>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</si>
  <si>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</si>
  <si>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</si>
  <si>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</si>
  <si>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</si>
  <si>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</si>
  <si>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</si>
  <si>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</si>
  <si>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</si>
  <si>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</si>
  <si>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</si>
  <si>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</si>
  <si>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</si>
  <si>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</si>
  <si>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</si>
  <si>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</si>
  <si>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</si>
  <si>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</si>
  <si>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</si>
  <si>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</si>
  <si>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</si>
  <si>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</si>
  <si>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</si>
  <si>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</si>
  <si>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</si>
  <si>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</si>
  <si>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</si>
  <si>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</si>
  <si>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</si>
  <si>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</si>
  <si>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</si>
  <si>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</si>
  <si>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</si>
  <si>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</si>
  <si>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</si>
  <si>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</si>
  <si>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</si>
  <si>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</si>
  <si>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</si>
  <si>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</si>
  <si>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</si>
  <si>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</si>
  <si>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</si>
  <si>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</si>
  <si>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</si>
  <si>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</si>
  <si>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</si>
  <si>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</si>
  <si>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</si>
  <si>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</si>
  <si>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</si>
  <si>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</si>
  <si>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</si>
  <si>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</si>
  <si>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</si>
  <si>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</si>
  <si>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</si>
  <si>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</si>
  <si>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</si>
  <si>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</si>
  <si>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</si>
  <si>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</si>
  <si>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</si>
  <si>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</si>
  <si>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</si>
  <si>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</si>
  <si>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</si>
  <si>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</si>
  <si>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</si>
  <si>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</si>
  <si>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</si>
  <si>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</si>
  <si>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</si>
  <si>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</si>
  <si>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</si>
  <si>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</si>
  <si>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</si>
  <si>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</si>
  <si>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</si>
  <si>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</si>
  <si>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</si>
  <si>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</si>
  <si>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</si>
  <si>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</si>
  <si>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</si>
  <si>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</si>
  <si>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</si>
  <si>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</si>
  <si>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</si>
  <si>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</si>
  <si>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</si>
  <si>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</si>
  <si>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</si>
  <si>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</si>
  <si>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</si>
  <si>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</si>
  <si>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</si>
  <si>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</si>
  <si>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</si>
  <si>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</si>
  <si>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</si>
  <si>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</si>
  <si>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</si>
  <si>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</si>
  <si>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</si>
  <si>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</si>
  <si>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</si>
  <si>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</si>
  <si>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</si>
  <si>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</si>
  <si>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</si>
  <si>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</si>
  <si>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</si>
  <si>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</si>
  <si>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</si>
  <si>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</si>
  <si>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</si>
  <si>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</si>
  <si>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</si>
  <si>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</si>
  <si>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</si>
  <si>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</si>
  <si>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</si>
  <si>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</si>
  <si>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</si>
  <si>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</si>
  <si>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</si>
  <si>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</si>
  <si>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</si>
  <si>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</si>
  <si>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</si>
  <si>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</si>
  <si>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</si>
  <si>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</si>
  <si>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</si>
  <si>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</si>
  <si>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</si>
  <si>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</si>
  <si>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</si>
  <si>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</si>
  <si>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</si>
  <si>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</si>
  <si>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</si>
  <si>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</si>
  <si>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</si>
  <si>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</si>
  <si>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</si>
  <si>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</si>
  <si>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</si>
  <si>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</si>
  <si>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</si>
  <si>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</si>
  <si>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</si>
  <si>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</si>
  <si>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</si>
  <si>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</si>
  <si>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</si>
  <si>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</si>
  <si>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</si>
  <si>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</si>
  <si>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</si>
  <si>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</si>
  <si>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</si>
  <si>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</si>
  <si>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</si>
  <si>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</si>
  <si>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</si>
  <si>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</si>
  <si>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</si>
  <si>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</si>
  <si>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</si>
  <si>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</si>
  <si>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</si>
  <si>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</si>
  <si>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</si>
  <si>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</si>
  <si>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</si>
  <si>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</si>
  <si>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</si>
  <si>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</si>
  <si>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</si>
  <si>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</si>
  <si>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</si>
  <si>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</si>
  <si>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</si>
  <si>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</si>
  <si>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</si>
  <si>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</si>
  <si>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</si>
  <si>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</si>
  <si>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</si>
  <si>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</si>
  <si>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</si>
  <si>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</si>
  <si>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</si>
  <si>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</si>
  <si>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</si>
  <si>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</si>
  <si>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</si>
  <si>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</si>
  <si>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</si>
  <si>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</si>
  <si>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</si>
  <si>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</si>
  <si>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</si>
  <si>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</si>
  <si>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</si>
  <si>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</si>
  <si>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</si>
  <si>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</si>
  <si>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</si>
  <si>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</si>
  <si>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</si>
  <si>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</si>
  <si>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</si>
  <si>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</si>
  <si>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</si>
  <si>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</si>
  <si>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</si>
  <si>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</si>
  <si>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</si>
  <si>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</si>
  <si>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</si>
  <si>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</si>
  <si>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</si>
  <si>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</si>
  <si>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</si>
  <si>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</si>
  <si>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</si>
  <si>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</si>
  <si>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</si>
  <si>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</si>
  <si>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</si>
  <si>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</si>
  <si>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</si>
  <si>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</si>
  <si>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</si>
  <si>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</si>
  <si>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</si>
  <si>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</si>
  <si>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</si>
  <si>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</si>
  <si>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</si>
  <si>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</si>
  <si>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</si>
  <si>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</si>
  <si>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</si>
  <si>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</si>
  <si>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</si>
  <si>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</si>
  <si>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</si>
  <si>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</si>
  <si>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</si>
  <si>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</si>
  <si>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</si>
  <si>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</si>
  <si>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</si>
  <si>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</si>
  <si>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</si>
  <si>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</si>
  <si>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</si>
  <si>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</si>
  <si>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</si>
  <si>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</si>
  <si>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</si>
  <si>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</si>
  <si>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</si>
  <si>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</si>
  <si>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</si>
  <si>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</si>
  <si>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</si>
  <si>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</si>
  <si>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</si>
  <si>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</si>
  <si>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</si>
  <si>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</si>
  <si>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</si>
  <si>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</si>
  <si>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</si>
  <si>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</si>
  <si>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</si>
  <si>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</si>
  <si>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</si>
  <si>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</si>
  <si>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</si>
  <si>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</si>
  <si>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</si>
  <si>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</si>
  <si>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</si>
  <si>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</si>
  <si>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</si>
  <si>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</si>
  <si>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</si>
  <si>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</si>
  <si>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</si>
  <si>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</si>
  <si>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</si>
  <si>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</si>
  <si>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</si>
  <si>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</si>
  <si>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</si>
  <si>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</si>
  <si>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</si>
  <si>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</si>
  <si>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</si>
  <si>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</si>
  <si>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</si>
  <si>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</si>
  <si>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</si>
  <si>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</si>
  <si>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</si>
  <si>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</si>
  <si>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</si>
  <si>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</si>
  <si>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</si>
  <si>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</si>
  <si>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</si>
  <si>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</si>
  <si>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</si>
  <si>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</si>
  <si>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</si>
  <si>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</si>
  <si>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</si>
  <si>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</si>
  <si>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</si>
  <si>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</si>
  <si>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</si>
  <si>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</si>
  <si>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</si>
  <si>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</si>
  <si>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</si>
  <si>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</si>
  <si>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</si>
  <si>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</si>
  <si>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</si>
  <si>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</si>
  <si>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</si>
  <si>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</si>
  <si>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</si>
  <si>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</si>
  <si>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</si>
  <si>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</si>
  <si>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</si>
  <si>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</si>
  <si>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</si>
  <si>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</si>
  <si>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</si>
  <si>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</si>
  <si>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</si>
  <si>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</si>
  <si>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</si>
  <si>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</si>
  <si>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</si>
  <si>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</si>
  <si>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</si>
  <si>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</si>
  <si>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</si>
  <si>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</si>
  <si>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</si>
  <si>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</si>
  <si>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</si>
  <si>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</si>
  <si>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</si>
  <si>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</si>
  <si>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</si>
  <si>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</si>
  <si>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</si>
  <si>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</si>
  <si>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</si>
  <si>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</si>
  <si>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</si>
  <si>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</si>
  <si>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</si>
  <si>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</si>
  <si>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</si>
  <si>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</si>
  <si>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</si>
  <si>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</si>
  <si>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</si>
  <si>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</si>
  <si>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</si>
  <si>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</si>
  <si>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</si>
  <si>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</si>
  <si>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</si>
  <si>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</si>
  <si>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</si>
  <si>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</si>
  <si>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</si>
  <si>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</si>
  <si>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</si>
  <si>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</si>
  <si>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</si>
  <si>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</si>
  <si>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</si>
  <si>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</si>
  <si>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</si>
  <si>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</si>
  <si>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</si>
  <si>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</si>
  <si>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</si>
  <si>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</si>
  <si>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</si>
  <si>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</si>
  <si>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</si>
  <si>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</si>
  <si>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</si>
  <si>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</si>
  <si>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</si>
  <si>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</si>
  <si>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</si>
  <si>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</si>
  <si>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</si>
  <si>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</si>
  <si>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</si>
  <si>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</si>
  <si>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</si>
  <si>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</si>
  <si>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</si>
  <si>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</si>
  <si>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</si>
  <si>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</si>
  <si>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</si>
  <si>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</si>
  <si>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</si>
  <si>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</si>
  <si>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</si>
  <si>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</si>
  <si>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</si>
  <si>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</si>
  <si>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</si>
  <si>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</si>
  <si>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</si>
  <si>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</si>
  <si>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</si>
  <si>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</si>
  <si>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</si>
  <si>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</si>
  <si>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</si>
  <si>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</si>
  <si>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</si>
  <si>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</si>
  <si>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</si>
  <si>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</si>
  <si>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</si>
  <si>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</si>
  <si>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</si>
  <si>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</si>
  <si>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</si>
  <si>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</si>
  <si>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</si>
  <si>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</si>
  <si>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</si>
  <si>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</si>
  <si>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</si>
  <si>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</si>
  <si>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</si>
  <si>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</si>
  <si>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</si>
  <si>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</si>
  <si>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</si>
  <si>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</si>
  <si>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</si>
  <si>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</si>
  <si>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</si>
  <si>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</si>
  <si>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</si>
  <si>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</si>
  <si>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</si>
  <si>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</si>
  <si>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</si>
  <si>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</si>
  <si>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</si>
  <si>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</si>
  <si>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</si>
  <si>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</si>
  <si>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</si>
  <si>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</si>
  <si>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</si>
  <si>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</si>
  <si>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</si>
  <si>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</si>
  <si>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</si>
  <si>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</si>
  <si>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</si>
  <si>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</si>
  <si>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</si>
  <si>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</si>
  <si>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</si>
  <si>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</si>
  <si>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</si>
  <si>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</si>
  <si>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</si>
  <si>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</si>
  <si>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</si>
  <si>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</si>
  <si>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</si>
  <si>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</si>
  <si>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</si>
  <si>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</si>
  <si>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</si>
  <si>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</si>
  <si>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</si>
  <si>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</si>
  <si>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</si>
  <si>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</si>
  <si>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</si>
  <si>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</si>
  <si>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</si>
  <si>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</si>
  <si>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</si>
  <si>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</si>
  <si>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</si>
  <si>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</si>
  <si>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</si>
  <si>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</si>
  <si>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</si>
  <si>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</si>
  <si>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</si>
  <si>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</si>
  <si>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</si>
  <si>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</si>
  <si>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</si>
  <si>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</si>
  <si>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</si>
  <si>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</si>
  <si>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</si>
  <si>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</si>
  <si>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</si>
  <si>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</si>
  <si>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</si>
  <si>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</si>
  <si>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</si>
  <si>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</si>
  <si>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</si>
  <si>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</si>
  <si>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</si>
  <si>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</si>
  <si>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</si>
  <si>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</si>
  <si>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</si>
  <si>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</si>
  <si>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</si>
  <si>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</si>
  <si>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</si>
  <si>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</si>
  <si>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</si>
  <si>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</si>
  <si>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</si>
  <si>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</si>
  <si>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</si>
  <si>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</si>
  <si>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</si>
  <si>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</si>
  <si>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</si>
  <si>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</si>
  <si>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</si>
  <si>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</si>
  <si>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</si>
  <si>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</si>
  <si>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</si>
  <si>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</si>
  <si>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</si>
  <si>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</si>
  <si>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</si>
  <si>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</si>
  <si>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</si>
  <si>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</si>
  <si>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</si>
  <si>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</si>
  <si>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</si>
  <si>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</si>
  <si>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</si>
  <si>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</si>
  <si>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</si>
  <si>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</si>
  <si>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</si>
  <si>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</si>
  <si>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</si>
  <si>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</si>
  <si>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</si>
  <si>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</si>
  <si>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</si>
  <si>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</si>
  <si>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</si>
  <si>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</si>
  <si>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</si>
  <si>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</si>
  <si>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</si>
  <si>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</si>
  <si>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</si>
  <si>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</si>
  <si>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</si>
  <si>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</si>
  <si>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</si>
  <si>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</si>
  <si>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</si>
  <si>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</si>
  <si>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</si>
  <si>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</si>
  <si>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</si>
  <si>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</si>
  <si>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</si>
  <si>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</si>
  <si>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</si>
  <si>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</si>
  <si>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</si>
  <si>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</si>
  <si>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</si>
  <si>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</si>
  <si>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</si>
  <si>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</si>
  <si>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</si>
  <si>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</si>
  <si>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</si>
  <si>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</si>
  <si>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</si>
  <si>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</si>
  <si>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</si>
  <si>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</si>
  <si>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</si>
  <si>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</si>
  <si>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</si>
  <si>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</si>
  <si>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</si>
  <si>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</si>
  <si>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</si>
  <si>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</si>
  <si>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</si>
  <si>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</si>
  <si>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</si>
  <si>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</si>
  <si>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</si>
  <si>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</si>
  <si>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</si>
  <si>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</si>
  <si>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</si>
  <si>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</si>
  <si>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</si>
  <si>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</si>
  <si>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</si>
  <si>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</si>
  <si>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</si>
  <si>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</si>
  <si>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</si>
  <si>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</si>
  <si>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</si>
  <si>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</si>
  <si>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</si>
  <si>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</si>
  <si>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</si>
  <si>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</si>
  <si>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</si>
  <si>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</si>
  <si>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</si>
  <si>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</si>
  <si>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</si>
  <si>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</si>
  <si>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</si>
  <si>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</si>
  <si>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</si>
  <si>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</si>
  <si>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</si>
  <si>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</si>
  <si>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</si>
  <si>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</si>
  <si>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</si>
  <si>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</si>
  <si>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</si>
  <si>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</si>
  <si>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</si>
  <si>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</si>
  <si>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</si>
  <si>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</si>
  <si>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</si>
  <si>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</si>
  <si>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</si>
  <si>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</si>
  <si>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</si>
  <si>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</si>
  <si>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</si>
  <si>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</si>
  <si>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</si>
  <si>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</si>
  <si>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</si>
  <si>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</si>
  <si>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</si>
  <si>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</si>
  <si>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</si>
  <si>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</si>
  <si>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</si>
  <si>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</si>
  <si>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</si>
  <si>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</si>
  <si>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</si>
  <si>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</si>
  <si>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</si>
  <si>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</si>
  <si>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</si>
  <si>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</si>
  <si>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</si>
  <si>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</si>
  <si>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</si>
  <si>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</si>
  <si>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</si>
  <si>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</si>
  <si>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</si>
  <si>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</si>
  <si>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</si>
  <si>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</si>
  <si>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</si>
  <si>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</si>
  <si>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</si>
  <si>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</si>
  <si>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</si>
  <si>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</si>
  <si>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</si>
  <si>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</si>
  <si>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</si>
  <si>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</si>
  <si>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</si>
  <si>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</si>
  <si>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</si>
  <si>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</si>
  <si>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</si>
  <si>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</si>
  <si>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</si>
  <si>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</si>
  <si>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</si>
  <si>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</si>
  <si>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</si>
  <si>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</si>
  <si>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</si>
  <si>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</si>
  <si>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</si>
  <si>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</si>
  <si>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</si>
  <si>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</si>
  <si>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</si>
  <si>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</si>
  <si>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</si>
  <si>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</si>
  <si>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</si>
  <si>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</si>
  <si>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</si>
  <si>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</si>
  <si>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</si>
  <si>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</si>
  <si>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</si>
  <si>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</si>
  <si>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</si>
  <si>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</si>
  <si>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</si>
  <si>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</si>
  <si>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</si>
  <si>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</si>
  <si>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</si>
  <si>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</si>
  <si>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</si>
  <si>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</si>
  <si>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</si>
  <si>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</si>
  <si>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</si>
  <si>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</si>
  <si>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</si>
  <si>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</si>
  <si>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</si>
  <si>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</si>
  <si>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</si>
  <si>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</si>
  <si>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</si>
  <si>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</si>
  <si>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</si>
  <si>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</si>
  <si>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</si>
  <si>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</si>
  <si>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</si>
  <si>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</si>
  <si>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</si>
  <si>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</si>
  <si>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</si>
  <si>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</si>
  <si>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</si>
  <si>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</si>
  <si>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</si>
  <si>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</si>
  <si>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</si>
  <si>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</si>
  <si>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</si>
  <si>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</si>
  <si>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</si>
  <si>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</si>
  <si>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</si>
  <si>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</si>
  <si>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</si>
  <si>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</si>
  <si>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</si>
  <si>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</si>
  <si>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</si>
  <si>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</si>
  <si>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</si>
  <si>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</si>
  <si>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</si>
  <si>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</si>
  <si>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</si>
  <si>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</si>
  <si>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</si>
  <si>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</si>
  <si>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</si>
  <si>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</si>
  <si>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</si>
  <si>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</si>
  <si>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</si>
  <si>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</si>
  <si>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</si>
  <si>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</si>
  <si>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</si>
  <si>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</si>
  <si>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</si>
  <si>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</si>
  <si>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</si>
  <si>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</si>
  <si>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</si>
  <si>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</si>
  <si>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</si>
  <si>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</si>
  <si>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</si>
  <si>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</si>
  <si>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</si>
  <si>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</si>
  <si>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</si>
  <si>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</si>
  <si>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</si>
  <si>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</si>
  <si>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</si>
  <si>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</si>
  <si>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</si>
  <si>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</si>
  <si>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</si>
  <si>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</si>
  <si>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</si>
  <si>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</si>
  <si>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</si>
  <si>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</si>
  <si>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</si>
  <si>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</si>
  <si>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</si>
  <si>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</si>
  <si>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</si>
  <si>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</si>
  <si>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</si>
  <si>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</si>
  <si>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</si>
  <si>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</si>
  <si>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</si>
  <si>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</si>
  <si>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</si>
  <si>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</si>
  <si>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</si>
  <si>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</si>
  <si>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</si>
  <si>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</si>
  <si>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</si>
  <si>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</si>
  <si>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</si>
  <si>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</si>
  <si>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</si>
  <si>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</si>
  <si>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</si>
  <si>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</si>
  <si>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</si>
  <si>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</si>
  <si>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</si>
  <si>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</si>
  <si>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</si>
  <si>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</si>
  <si>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</si>
  <si>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</si>
  <si>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</si>
  <si>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</si>
  <si>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</si>
  <si>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</si>
  <si>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</si>
  <si>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</si>
  <si>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</si>
  <si>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</si>
  <si>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</si>
  <si>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</si>
  <si>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</si>
  <si>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</si>
  <si>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</si>
  <si>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</si>
  <si>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</si>
  <si>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</si>
  <si>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</si>
  <si>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</si>
  <si>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</si>
  <si>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</si>
  <si>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</si>
  <si>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</si>
  <si>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</si>
  <si>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</si>
  <si>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</si>
  <si>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</si>
  <si>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</si>
  <si>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</si>
  <si>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</si>
  <si>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</si>
  <si>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</si>
  <si>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</si>
  <si>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</si>
  <si>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</si>
  <si>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</si>
  <si>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</si>
  <si>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</si>
  <si>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</si>
  <si>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</si>
  <si>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</si>
  <si>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</si>
  <si>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</si>
  <si>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</si>
  <si>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</si>
  <si>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</si>
  <si>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</si>
  <si>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</si>
  <si>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</si>
  <si>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</si>
  <si>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</si>
  <si>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</si>
  <si>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</si>
  <si>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</si>
  <si>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</si>
  <si>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</si>
  <si>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</si>
  <si>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</si>
  <si>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</si>
  <si>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</si>
  <si>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</si>
  <si>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</si>
  <si>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</si>
  <si>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</si>
  <si>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</si>
  <si>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</si>
  <si>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</si>
  <si>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</si>
  <si>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</si>
  <si>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</si>
  <si>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</si>
  <si>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</si>
  <si>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</si>
  <si>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</si>
  <si>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</si>
  <si>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</si>
  <si>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</si>
  <si>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</si>
  <si>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</si>
  <si>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</si>
  <si>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</si>
  <si>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</si>
  <si>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</si>
  <si>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</si>
  <si>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</si>
  <si>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</si>
  <si>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</si>
  <si>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</si>
  <si>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</si>
  <si>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</si>
  <si>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</si>
  <si>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</si>
  <si>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</si>
  <si>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</si>
  <si>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</si>
  <si>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</si>
  <si>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</si>
  <si>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</si>
  <si>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</si>
  <si>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</si>
  <si>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</si>
  <si>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</si>
  <si>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</si>
  <si>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</si>
  <si>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</si>
  <si>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</si>
  <si>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</si>
  <si>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</si>
  <si>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</si>
  <si>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</si>
  <si>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</si>
  <si>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</si>
  <si>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</si>
  <si>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</si>
  <si>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</si>
  <si>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</si>
  <si>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</si>
  <si>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</si>
  <si>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</si>
  <si>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</si>
  <si>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</si>
  <si>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</si>
  <si>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</si>
  <si>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</si>
  <si>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</si>
  <si>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</si>
  <si>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</si>
  <si>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</si>
  <si>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</si>
  <si>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</si>
  <si>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</si>
  <si>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</si>
  <si>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</si>
  <si>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</si>
  <si>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</si>
  <si>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</si>
  <si>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</si>
  <si>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</si>
  <si>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</si>
  <si>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</si>
  <si>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</si>
  <si>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</si>
  <si>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</si>
  <si>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</si>
  <si>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</si>
  <si>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</si>
  <si>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</si>
  <si>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</si>
  <si>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</si>
  <si>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</si>
  <si>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</si>
  <si>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</si>
  <si>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</si>
  <si>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</si>
  <si>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</si>
  <si>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</si>
  <si>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</si>
  <si>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</si>
  <si>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</si>
  <si>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</si>
  <si>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</si>
  <si>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</si>
  <si>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</si>
  <si>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</si>
  <si>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</si>
  <si>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</si>
  <si>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</si>
  <si>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</si>
  <si>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</si>
  <si>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</si>
  <si>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</si>
  <si>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</si>
  <si>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</si>
  <si>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</si>
  <si>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</si>
  <si>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</si>
  <si>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</si>
  <si>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</si>
  <si>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</si>
  <si>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</si>
  <si>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</si>
  <si>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</si>
  <si>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</si>
  <si>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</si>
  <si>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</si>
  <si>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</si>
  <si>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</si>
  <si>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</si>
  <si>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</si>
  <si>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</si>
  <si>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</si>
  <si>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</si>
  <si>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</si>
  <si>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</si>
  <si>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</si>
  <si>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</si>
  <si>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</si>
  <si>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</si>
  <si>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</si>
  <si>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</si>
  <si>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</si>
  <si>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</si>
  <si>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</si>
  <si>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</si>
  <si>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</si>
  <si>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</si>
  <si>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</si>
  <si>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</si>
  <si>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</si>
  <si>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</si>
  <si>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</si>
  <si>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</si>
  <si>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</si>
  <si>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</si>
  <si>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</si>
  <si>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</si>
  <si>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</si>
  <si>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</si>
  <si>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</si>
  <si>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</si>
  <si>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</si>
  <si>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</si>
  <si>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</si>
  <si>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</si>
  <si>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</si>
  <si>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</si>
  <si>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</si>
  <si>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</si>
  <si>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</si>
  <si>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</si>
  <si>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</si>
  <si>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</si>
  <si>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</si>
  <si>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</si>
  <si>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</si>
  <si>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</si>
  <si>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</si>
  <si>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</si>
  <si>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</si>
  <si>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</si>
  <si>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</si>
  <si>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</si>
  <si>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</si>
  <si>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</si>
  <si>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</si>
  <si>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</si>
  <si>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</si>
  <si>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</si>
  <si>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</si>
  <si>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</si>
  <si>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</si>
  <si>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</si>
  <si>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</si>
  <si>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</si>
  <si>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</si>
  <si>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</si>
  <si>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</si>
  <si>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</si>
  <si>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</si>
  <si>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</si>
  <si>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</si>
  <si>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</si>
  <si>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</si>
  <si>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</si>
  <si>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</si>
  <si>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</si>
  <si>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</si>
  <si>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</si>
  <si>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</si>
  <si>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</si>
  <si>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</si>
  <si>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</si>
  <si>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</si>
  <si>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</si>
  <si>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</si>
  <si>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</si>
  <si>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</si>
  <si>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</si>
  <si>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</si>
  <si>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</si>
  <si>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</si>
  <si>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</si>
  <si>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</si>
  <si>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</si>
  <si>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</si>
  <si>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</si>
  <si>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</si>
  <si>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</si>
  <si>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</si>
  <si>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</si>
  <si>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</si>
  <si>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</si>
  <si>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</si>
  <si>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</si>
  <si>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</si>
  <si>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</si>
  <si>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</si>
  <si>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</si>
  <si>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</si>
  <si>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</si>
  <si>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</si>
  <si>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</si>
  <si>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</si>
  <si>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</si>
  <si>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</si>
  <si>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</si>
  <si>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</si>
  <si>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</si>
  <si>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</si>
  <si>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</si>
  <si>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</si>
  <si>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</si>
  <si>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</si>
  <si>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</si>
  <si>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</si>
  <si>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</si>
  <si>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</si>
  <si>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</si>
  <si>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</si>
  <si>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</si>
  <si>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</si>
  <si>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</si>
  <si>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</si>
  <si>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</si>
  <si>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</si>
  <si>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</si>
  <si>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</si>
  <si>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</si>
  <si>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</si>
  <si>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</si>
  <si>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</si>
  <si>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</si>
  <si>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</si>
  <si>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</si>
  <si>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</si>
  <si>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</si>
  <si>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</si>
  <si>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</si>
  <si>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</si>
  <si>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</si>
  <si>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</si>
  <si>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</si>
  <si>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</si>
  <si>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</si>
  <si>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</si>
  <si>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</si>
  <si>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</si>
  <si>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</si>
  <si>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</si>
  <si>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</si>
  <si>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</si>
  <si>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</si>
  <si>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</si>
  <si>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</si>
  <si>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</si>
  <si>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</si>
  <si>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</si>
  <si>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</si>
  <si>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</si>
  <si>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</si>
  <si>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</si>
  <si>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</si>
  <si>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</si>
  <si>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</si>
  <si>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</si>
  <si>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</si>
  <si>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</si>
  <si>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</si>
  <si>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</si>
  <si>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</si>
  <si>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</si>
  <si>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</si>
  <si>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</si>
  <si>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</si>
  <si>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</si>
  <si>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</si>
  <si>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</si>
  <si>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</si>
  <si>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</si>
  <si>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</si>
  <si>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</si>
  <si>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</si>
  <si>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</si>
  <si>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</si>
  <si>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</si>
  <si>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</si>
  <si>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</si>
  <si>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</si>
  <si>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</si>
  <si>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</si>
  <si>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</si>
  <si>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</si>
  <si>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</si>
  <si>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</si>
  <si>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</si>
  <si>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</si>
  <si>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</si>
  <si>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</si>
  <si>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</si>
  <si>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</si>
  <si>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</si>
  <si>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</si>
  <si>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</si>
  <si>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</si>
  <si>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</si>
  <si>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</si>
  <si>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</si>
  <si>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</si>
  <si>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</si>
  <si>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</si>
  <si>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</si>
  <si>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</si>
  <si>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</si>
  <si>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</si>
  <si>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</si>
  <si>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</si>
  <si>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</si>
  <si>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</si>
  <si>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</si>
  <si>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</si>
  <si>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</si>
  <si>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</si>
  <si>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</si>
  <si>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</si>
  <si>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</si>
  <si>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</si>
  <si>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</si>
  <si>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</si>
  <si>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</si>
  <si>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</si>
  <si>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</si>
  <si>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</si>
  <si>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</si>
  <si>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</si>
  <si>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</si>
  <si>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</si>
  <si>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</si>
  <si>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</si>
  <si>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</si>
  <si>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</si>
  <si>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</si>
  <si>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</si>
  <si>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</si>
  <si>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</si>
  <si>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</si>
  <si>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</si>
  <si>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</si>
  <si>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</si>
  <si>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</si>
  <si>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</si>
  <si>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</si>
  <si>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</si>
  <si>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</si>
  <si>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</si>
  <si>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</si>
  <si>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</si>
  <si>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</si>
  <si>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</si>
  <si>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</si>
  <si>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</si>
  <si>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</si>
  <si>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</si>
  <si>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</si>
  <si>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</si>
  <si>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</si>
  <si>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</si>
  <si>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</si>
  <si>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</si>
  <si>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</si>
  <si>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</si>
  <si>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</si>
  <si>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</si>
  <si>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</si>
  <si>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</si>
  <si>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</si>
  <si>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</si>
  <si>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</si>
  <si>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</si>
  <si>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</si>
  <si>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</si>
  <si>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</si>
  <si>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</si>
  <si>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</si>
  <si>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</si>
  <si>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</si>
  <si>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</si>
  <si>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</si>
  <si>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</si>
  <si>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</si>
  <si>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</si>
  <si>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</si>
  <si>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</si>
  <si>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</si>
  <si>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</si>
  <si>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</si>
  <si>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</si>
  <si>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</si>
  <si>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</si>
  <si>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</si>
  <si>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</si>
  <si>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</si>
  <si>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</si>
  <si>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</si>
  <si>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</si>
  <si>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</si>
  <si>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</si>
  <si>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</si>
  <si>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</si>
  <si>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</si>
  <si>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</si>
  <si>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</si>
  <si>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</si>
  <si>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</si>
  <si>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</si>
  <si>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</si>
  <si>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</si>
  <si>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</si>
  <si>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</si>
  <si>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</si>
  <si>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</si>
  <si>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</si>
  <si>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</si>
  <si>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</si>
  <si>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</si>
  <si>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</si>
  <si>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</si>
  <si>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</si>
  <si>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</si>
  <si>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</si>
  <si>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</si>
  <si>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</si>
  <si>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</si>
  <si>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</si>
  <si>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</si>
  <si>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</si>
  <si>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</si>
  <si>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</si>
  <si>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</si>
  <si>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</si>
  <si>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</si>
  <si>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</si>
  <si>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</si>
  <si>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</si>
  <si>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</si>
  <si>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</si>
  <si>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</si>
  <si>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</si>
  <si>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</si>
  <si>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</si>
  <si>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</si>
  <si>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</si>
  <si>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</si>
  <si>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</si>
  <si>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</si>
  <si>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</si>
  <si>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</si>
  <si>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</si>
  <si>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</si>
  <si>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</si>
  <si>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</si>
  <si>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</si>
  <si>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</si>
  <si>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</si>
  <si>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</si>
  <si>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</si>
  <si>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</si>
  <si>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</si>
  <si>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</si>
  <si>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</si>
  <si>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</si>
  <si>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</si>
  <si>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</si>
  <si>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</si>
  <si>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</si>
  <si>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</si>
  <si>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</si>
  <si>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</si>
  <si>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</si>
  <si>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</si>
  <si>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</si>
  <si>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</si>
  <si>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</si>
  <si>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</si>
  <si>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</si>
  <si>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</si>
  <si>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</si>
  <si>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</si>
  <si>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</si>
  <si>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</si>
  <si>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</si>
  <si>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</si>
  <si>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</si>
  <si>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</si>
  <si>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</si>
  <si>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</si>
  <si>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</si>
  <si>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</si>
  <si>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</si>
  <si>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</si>
  <si>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</si>
  <si>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</si>
  <si>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</si>
  <si>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</si>
  <si>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</si>
  <si>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</si>
  <si>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</si>
  <si>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</si>
  <si>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</si>
  <si>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</si>
  <si>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</si>
  <si>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</si>
  <si>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</si>
  <si>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</si>
  <si>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</si>
  <si>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</si>
  <si>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</si>
  <si>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</si>
  <si>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</si>
  <si>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</si>
  <si>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</si>
  <si>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</si>
  <si>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</si>
  <si>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</si>
  <si>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</si>
  <si>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</si>
  <si>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</si>
  <si>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</si>
  <si>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</si>
  <si>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</si>
  <si>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</si>
  <si>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</si>
  <si>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</si>
  <si>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</si>
  <si>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</si>
  <si>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</si>
  <si>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</si>
  <si>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</si>
  <si>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</si>
  <si>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</si>
  <si>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</si>
  <si>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</si>
  <si>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</si>
  <si>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</si>
  <si>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</si>
  <si>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</si>
  <si>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</si>
  <si>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</si>
  <si>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</si>
  <si>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</si>
  <si>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</si>
  <si>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</si>
  <si>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</si>
  <si>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</si>
  <si>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</si>
  <si>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</si>
  <si>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</si>
  <si>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</si>
  <si>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</si>
  <si>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</si>
  <si>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</si>
  <si>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</si>
  <si>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</si>
  <si>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</si>
  <si>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</si>
  <si>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</si>
  <si>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</si>
  <si>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</si>
  <si>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</si>
  <si>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</si>
  <si>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</si>
  <si>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</si>
  <si>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</si>
  <si>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</si>
  <si>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</si>
  <si>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</si>
  <si>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</si>
  <si>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</si>
  <si>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</si>
  <si>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</si>
  <si>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</si>
  <si>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</si>
  <si>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</si>
  <si>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</si>
  <si>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</si>
  <si>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</si>
  <si>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</si>
  <si>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</si>
  <si>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</si>
  <si>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</si>
  <si>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</si>
  <si>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</si>
  <si>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</si>
  <si>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</si>
  <si>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</si>
  <si>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</si>
  <si>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</si>
  <si>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</si>
  <si>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</si>
  <si>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</si>
  <si>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</si>
  <si>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</si>
  <si>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</si>
  <si>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</si>
  <si>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</si>
  <si>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</si>
  <si>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</si>
  <si>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</si>
  <si>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</si>
  <si>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</si>
  <si>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</si>
  <si>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</si>
  <si>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</si>
  <si>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</si>
  <si>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</si>
  <si>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</si>
  <si>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</si>
  <si>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</si>
  <si>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</si>
  <si>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</si>
  <si>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</si>
  <si>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</si>
  <si>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</si>
  <si>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</si>
  <si>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</si>
  <si>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</si>
  <si>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</si>
  <si>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</si>
  <si>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</si>
  <si>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</si>
  <si>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</si>
  <si>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</si>
  <si>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</si>
  <si>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</si>
  <si>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</si>
  <si>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</si>
  <si>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</si>
  <si>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</si>
  <si>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</si>
  <si>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</si>
  <si>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</si>
  <si>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</si>
  <si>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</si>
  <si>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</si>
  <si>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</si>
  <si>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</si>
  <si>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</si>
  <si>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</si>
  <si>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</si>
  <si>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</si>
  <si>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</si>
  <si>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</si>
  <si>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</si>
  <si>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</si>
  <si>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</si>
  <si>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</si>
  <si>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</si>
  <si>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</si>
  <si>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</si>
  <si>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</si>
  <si>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</si>
  <si>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</si>
  <si>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</si>
  <si>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</si>
  <si>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</si>
  <si>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</si>
  <si>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</si>
  <si>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</si>
  <si>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</si>
  <si>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</si>
  <si>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</si>
  <si>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</si>
  <si>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</si>
  <si>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</si>
  <si>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</si>
  <si>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</si>
  <si>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</si>
  <si>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</si>
  <si>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</si>
  <si>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</si>
  <si>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</si>
  <si>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</si>
  <si>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</si>
  <si>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</si>
  <si>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</si>
  <si>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</si>
  <si>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</si>
  <si>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</si>
  <si>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</si>
  <si>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</si>
  <si>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</si>
  <si>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</si>
  <si>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</si>
  <si>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</si>
  <si>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</si>
  <si>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</si>
  <si>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</si>
  <si>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</si>
  <si>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</si>
  <si>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</si>
  <si>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</si>
  <si>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</si>
  <si>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</si>
  <si>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</si>
  <si>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</si>
  <si>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</si>
  <si>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</si>
  <si>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</si>
  <si>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</si>
  <si>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</si>
  <si>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</si>
  <si>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</si>
  <si>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</si>
  <si>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</si>
  <si>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</si>
  <si>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</si>
  <si>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</si>
  <si>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</si>
  <si>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</si>
  <si>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</si>
  <si>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</si>
  <si>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</si>
  <si>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</si>
  <si>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</si>
  <si>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</si>
  <si>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</si>
  <si>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</si>
  <si>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</si>
  <si>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</si>
  <si>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</si>
  <si>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</si>
  <si>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</si>
  <si>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</si>
  <si>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</si>
  <si>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</si>
  <si>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</si>
  <si>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</si>
  <si>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</si>
  <si>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</si>
  <si>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</si>
  <si>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</si>
  <si>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</si>
  <si>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</si>
  <si>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</si>
  <si>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</si>
  <si>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</si>
  <si>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</si>
  <si>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</si>
  <si>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</si>
  <si>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</si>
  <si>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</si>
  <si>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</si>
  <si>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</si>
  <si>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</si>
  <si>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</si>
  <si>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</si>
  <si>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</si>
  <si>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</si>
  <si>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</si>
  <si>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</si>
  <si>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</si>
  <si>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</si>
  <si>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</si>
  <si>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</si>
  <si>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</si>
  <si>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</si>
  <si>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</si>
  <si>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</si>
  <si>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</si>
  <si>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</si>
  <si>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</si>
  <si>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</si>
  <si>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</si>
  <si>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</si>
  <si>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</si>
  <si>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</si>
  <si>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</si>
  <si>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</si>
  <si>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</si>
  <si>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</si>
  <si>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</si>
  <si>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</si>
  <si>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</si>
  <si>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</si>
  <si>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</si>
  <si>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</si>
  <si>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</si>
  <si>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</si>
  <si>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</si>
  <si>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</si>
  <si>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</si>
  <si>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</si>
  <si>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</si>
  <si>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</si>
  <si>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</si>
  <si>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</si>
  <si>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</si>
  <si>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</si>
  <si>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</si>
  <si>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</si>
  <si>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</si>
  <si>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</si>
  <si>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</si>
  <si>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</si>
  <si>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</si>
  <si>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</si>
  <si>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</si>
  <si>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</si>
  <si>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</si>
  <si>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</si>
  <si>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</si>
  <si>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</si>
  <si>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</si>
  <si>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</si>
  <si>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</si>
  <si>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</si>
  <si>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</si>
  <si>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</si>
  <si>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</si>
  <si>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</si>
  <si>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</si>
  <si>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</si>
  <si>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</si>
  <si>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</si>
  <si>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</si>
  <si>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</si>
  <si>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</si>
  <si>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</si>
  <si>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</si>
  <si>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</si>
  <si>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</si>
  <si>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</si>
  <si>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</si>
  <si>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</si>
  <si>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</si>
  <si>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</si>
  <si>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</si>
  <si>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</si>
  <si>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</si>
  <si>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</si>
  <si>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</si>
  <si>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</si>
  <si>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</si>
  <si>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</si>
  <si>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</si>
  <si>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</si>
  <si>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</si>
  <si>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</si>
  <si>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</si>
  <si>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</si>
  <si>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</si>
  <si>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</si>
  <si>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</si>
  <si>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</si>
  <si>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</si>
  <si>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</si>
  <si>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</si>
  <si>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</si>
  <si>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</si>
  <si>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</si>
  <si>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</si>
  <si>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</si>
  <si>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</si>
  <si>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</si>
  <si>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</si>
  <si>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</si>
  <si>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</si>
  <si>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</si>
  <si>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</si>
  <si>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</si>
  <si>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</si>
  <si>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</si>
  <si>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</si>
  <si>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</si>
  <si>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</si>
  <si>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</si>
  <si>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</si>
  <si>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</si>
  <si>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</si>
  <si>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</si>
  <si>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</si>
  <si>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</si>
  <si>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</si>
  <si>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</si>
  <si>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</si>
  <si>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</si>
  <si>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</si>
  <si>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</si>
  <si>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</si>
  <si>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</si>
  <si>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</si>
  <si>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</si>
  <si>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</si>
  <si>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</si>
  <si>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</si>
  <si>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</si>
  <si>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</si>
  <si>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</si>
  <si>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</si>
  <si>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</si>
  <si>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</si>
  <si>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</si>
  <si>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</si>
  <si>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</si>
  <si>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</si>
  <si>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</si>
  <si>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</si>
  <si>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</si>
  <si>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</si>
  <si>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</si>
  <si>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</si>
  <si>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</si>
  <si>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</si>
  <si>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</si>
  <si>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</si>
  <si>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</si>
  <si>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</si>
  <si>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</si>
  <si>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</si>
  <si>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</si>
  <si>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</si>
  <si>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</si>
  <si>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</si>
  <si>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</si>
  <si>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</si>
  <si>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</si>
  <si>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</si>
  <si>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</si>
  <si>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</si>
  <si>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</si>
  <si>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</si>
  <si>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</si>
  <si>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</si>
  <si>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</si>
  <si>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</si>
  <si>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</si>
  <si>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</si>
  <si>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</si>
  <si>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</si>
  <si>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</si>
  <si>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</si>
  <si>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</si>
  <si>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</si>
  <si>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</si>
  <si>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</si>
  <si>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</si>
  <si>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</si>
  <si>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</si>
  <si>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</si>
  <si>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</si>
  <si>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</si>
  <si>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</si>
  <si>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</si>
  <si>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</si>
  <si>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</si>
  <si>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</si>
  <si>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</si>
  <si>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</si>
  <si>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</si>
  <si>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</si>
  <si>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</si>
  <si>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</si>
  <si>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</si>
  <si>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</si>
  <si>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</si>
  <si>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</si>
  <si>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</si>
  <si>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</si>
  <si>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</si>
  <si>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</si>
  <si>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</si>
  <si>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</si>
  <si>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</si>
  <si>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</si>
  <si>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</si>
  <si>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</si>
  <si>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</si>
  <si>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</si>
  <si>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</si>
  <si>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</si>
  <si>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</si>
  <si>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</si>
  <si>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</si>
  <si>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</si>
  <si>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</si>
  <si>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</si>
  <si>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</si>
  <si>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</si>
  <si>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</si>
  <si>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</si>
  <si>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</si>
  <si>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</si>
  <si>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</si>
  <si>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</si>
  <si>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</si>
  <si>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</si>
  <si>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</si>
  <si>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</si>
  <si>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</si>
  <si>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</si>
  <si>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</si>
  <si>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</si>
  <si>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</si>
  <si>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</si>
  <si>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</si>
  <si>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</si>
  <si>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</si>
  <si>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</si>
  <si>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</si>
  <si>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</si>
  <si>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</si>
  <si>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</si>
  <si>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</si>
  <si>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</si>
  <si>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</si>
  <si>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</si>
  <si>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</si>
  <si>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</si>
  <si>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</si>
  <si>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</si>
  <si>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</si>
  <si>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</si>
  <si>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</si>
  <si>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</si>
  <si>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</si>
  <si>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</si>
  <si>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</si>
  <si>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</si>
  <si>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</si>
  <si>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</si>
  <si>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</si>
  <si>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</si>
  <si>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</si>
  <si>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</si>
  <si>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</si>
  <si>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</si>
  <si>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</si>
  <si>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</si>
  <si>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</si>
  <si>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</si>
  <si>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</si>
  <si>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</si>
  <si>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</si>
  <si>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</si>
  <si>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</si>
  <si>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</si>
  <si>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</si>
  <si>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</si>
  <si>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</si>
  <si>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</si>
  <si>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</si>
  <si>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</si>
  <si>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</si>
  <si>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</si>
  <si>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</si>
  <si>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</si>
  <si>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</si>
  <si>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</si>
  <si>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</si>
  <si>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</si>
  <si>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</si>
  <si>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</si>
  <si>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</si>
  <si>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</si>
  <si>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</si>
  <si>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</si>
  <si>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</si>
  <si>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</si>
  <si>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</si>
  <si>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</si>
  <si>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</si>
  <si>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</si>
  <si>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</si>
  <si>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</si>
  <si>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</si>
  <si>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</si>
  <si>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</si>
  <si>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</si>
  <si>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</si>
  <si>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</si>
  <si>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</si>
  <si>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</si>
  <si>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</si>
  <si>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</si>
  <si>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</si>
  <si>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</si>
  <si>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</si>
  <si>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</si>
  <si>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</si>
  <si>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</si>
  <si>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</si>
  <si>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</si>
  <si>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</si>
  <si>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</si>
  <si>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</si>
  <si>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</si>
  <si>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</si>
  <si>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</si>
  <si>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</si>
  <si>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</si>
  <si>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</si>
  <si>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</si>
  <si>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</si>
  <si>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</si>
  <si>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</si>
  <si>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</si>
  <si>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</si>
  <si>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</si>
  <si>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</si>
  <si>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</si>
  <si>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</si>
  <si>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</si>
  <si>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</si>
  <si>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</si>
  <si>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</si>
  <si>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</si>
  <si>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</si>
  <si>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</si>
  <si>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</si>
  <si>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</si>
  <si>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</si>
  <si>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</si>
  <si>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</si>
  <si>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</si>
  <si>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</si>
  <si>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</si>
  <si>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</si>
  <si>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</si>
  <si>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</si>
  <si>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</si>
  <si>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</si>
  <si>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</si>
  <si>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</si>
  <si>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</si>
  <si>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</si>
  <si>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</si>
  <si>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</si>
  <si>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</si>
  <si>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</si>
  <si>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</si>
  <si>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</si>
  <si>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</si>
  <si>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</si>
  <si>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</si>
  <si>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</si>
  <si>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</si>
  <si>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</si>
  <si>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</si>
  <si>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</si>
  <si>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</si>
  <si>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</si>
  <si>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</si>
  <si>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</si>
  <si>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</si>
  <si>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</si>
  <si>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</si>
  <si>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</si>
  <si>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</si>
  <si>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</si>
  <si>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</si>
  <si>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</si>
  <si>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</si>
  <si>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</si>
  <si>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</si>
  <si>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</si>
  <si>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</si>
  <si>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</si>
  <si>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</si>
  <si>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</si>
  <si>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</si>
  <si>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</si>
  <si>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</si>
  <si>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</si>
  <si>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</si>
  <si>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</si>
  <si>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</si>
  <si>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</si>
  <si>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</si>
  <si>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</si>
  <si>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</si>
  <si>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</si>
  <si>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</si>
  <si>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</si>
  <si>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</si>
  <si>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</si>
  <si>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</si>
  <si>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</si>
  <si>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</si>
  <si>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</si>
  <si>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</si>
  <si>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</si>
  <si>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</si>
  <si>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</si>
  <si>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</si>
  <si>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</si>
  <si>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</si>
  <si>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</si>
  <si>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</si>
  <si>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</si>
  <si>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</si>
  <si>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</si>
  <si>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</si>
  <si>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</si>
  <si>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</si>
  <si>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</si>
  <si>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</si>
  <si>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</si>
  <si>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</si>
  <si>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</si>
  <si>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</si>
  <si>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</si>
  <si>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</si>
  <si>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</si>
  <si>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</si>
  <si>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</si>
  <si>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</si>
  <si>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</si>
  <si>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</si>
  <si>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</si>
  <si>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</si>
  <si>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</si>
  <si>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</si>
  <si>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</si>
  <si>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</si>
  <si>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</si>
  <si>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</si>
  <si>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</si>
  <si>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</si>
  <si>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</si>
  <si>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</si>
  <si>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</si>
  <si>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</si>
  <si>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</si>
  <si>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</si>
  <si>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</si>
  <si>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</si>
  <si>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</si>
  <si>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</si>
  <si>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</si>
  <si>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</si>
  <si>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</si>
  <si>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</si>
  <si>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</si>
  <si>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</si>
  <si>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</si>
  <si>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</si>
  <si>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</si>
  <si>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</si>
  <si>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</si>
  <si>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</si>
  <si>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</si>
  <si>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</si>
  <si>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</si>
  <si>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</si>
  <si>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</si>
  <si>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</si>
  <si>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</si>
  <si>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</si>
  <si>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</si>
  <si>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</si>
  <si>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</si>
  <si>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</si>
  <si>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</si>
  <si>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</si>
  <si>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</si>
  <si>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</si>
  <si>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</si>
  <si>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</si>
  <si>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</si>
  <si>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</si>
  <si>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</si>
  <si>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</si>
  <si>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</si>
  <si>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</si>
  <si>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</si>
  <si>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</si>
  <si>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</si>
  <si>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</si>
  <si>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</si>
  <si>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</si>
  <si>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</si>
  <si>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</si>
  <si>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</si>
  <si>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</si>
  <si>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</si>
  <si>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</si>
  <si>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</si>
  <si>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</si>
  <si>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</si>
  <si>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</si>
  <si>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</si>
  <si>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</si>
  <si>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</si>
  <si>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</si>
  <si>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</si>
  <si>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</si>
  <si>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</si>
  <si>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</si>
  <si>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</si>
  <si>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</si>
  <si>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</si>
  <si>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</si>
  <si>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</si>
  <si>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</si>
  <si>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</si>
  <si>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</si>
  <si>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</si>
  <si>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</si>
  <si>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</si>
  <si>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</si>
  <si>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</si>
  <si>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</si>
  <si>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</si>
  <si>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</si>
  <si>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</si>
  <si>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</si>
  <si>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</si>
  <si>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</si>
  <si>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</si>
  <si>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</si>
  <si>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</si>
  <si>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</si>
  <si>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</si>
  <si>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</si>
  <si>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</si>
  <si>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</si>
  <si>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</si>
  <si>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</si>
  <si>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</si>
  <si>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</si>
  <si>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</si>
  <si>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</si>
  <si>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</si>
  <si>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</si>
  <si>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</si>
  <si>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</si>
  <si>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</si>
  <si>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</si>
  <si>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</si>
  <si>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</si>
  <si>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</si>
  <si>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</si>
  <si>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</si>
  <si>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</si>
  <si>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</si>
  <si>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</si>
  <si>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</si>
  <si>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</si>
  <si>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</si>
  <si>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</si>
  <si>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</si>
  <si>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</si>
  <si>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</si>
  <si>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</si>
  <si>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</si>
  <si>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</si>
  <si>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</si>
  <si>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</si>
  <si>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</si>
  <si>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</si>
  <si>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</si>
  <si>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</si>
  <si>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</si>
  <si>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</si>
  <si>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</si>
  <si>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</si>
  <si>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</si>
  <si>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</si>
  <si>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</si>
  <si>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</si>
  <si>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</si>
  <si>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</si>
  <si>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</si>
  <si>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</si>
  <si>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</si>
  <si>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</si>
  <si>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</si>
  <si>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</si>
  <si>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</si>
  <si>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</si>
  <si>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</si>
  <si>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</si>
  <si>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</si>
  <si>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</si>
  <si>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</si>
  <si>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</si>
  <si>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</si>
  <si>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</si>
  <si>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</si>
  <si>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</si>
  <si>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</si>
  <si>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</si>
  <si>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</si>
  <si>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</si>
  <si>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</si>
  <si>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</si>
  <si>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</si>
  <si>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</si>
  <si>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</si>
  <si>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</si>
  <si>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</si>
  <si>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</si>
  <si>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</si>
  <si>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</si>
  <si>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</si>
  <si>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</si>
  <si>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</si>
  <si>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</si>
  <si>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</si>
  <si>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</si>
  <si>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</si>
  <si>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</si>
  <si>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</si>
  <si>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</si>
  <si>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</si>
  <si>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</si>
  <si>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</si>
  <si>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</si>
  <si>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</si>
  <si>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</si>
  <si>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</si>
  <si>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</si>
  <si>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</si>
  <si>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</si>
  <si>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</si>
  <si>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</si>
  <si>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</si>
  <si>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</si>
  <si>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</si>
  <si>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</si>
  <si>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</si>
  <si>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</si>
  <si>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</si>
  <si>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</si>
  <si>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</si>
  <si>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</si>
  <si>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</si>
  <si>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</si>
  <si>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</si>
  <si>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</si>
  <si>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</si>
  <si>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</si>
  <si>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</si>
  <si>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</si>
  <si>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</si>
  <si>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</si>
  <si>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</si>
  <si>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</si>
  <si>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</si>
  <si>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</si>
  <si>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</si>
  <si>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</si>
  <si>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</si>
  <si>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</si>
  <si>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</si>
  <si>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</si>
  <si>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</si>
  <si>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</si>
  <si>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</si>
  <si>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</si>
  <si>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</si>
  <si>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</si>
  <si>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</si>
  <si>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</si>
  <si>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</si>
  <si>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</si>
  <si>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</si>
  <si>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</si>
  <si>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</si>
  <si>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</si>
  <si>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</si>
  <si>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</si>
  <si>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</si>
  <si>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</si>
  <si>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</si>
  <si>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</si>
  <si>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</si>
  <si>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</si>
  <si>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</si>
  <si>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</si>
  <si>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</si>
  <si>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</si>
  <si>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</si>
  <si>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</si>
  <si>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</si>
  <si>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</si>
  <si>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</si>
  <si>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</si>
  <si>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</si>
  <si>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</si>
  <si>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</si>
  <si>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</si>
  <si>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</si>
  <si>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</si>
  <si>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</si>
  <si>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</si>
  <si>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</si>
  <si>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</si>
  <si>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</si>
  <si>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</si>
  <si>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</si>
  <si>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</si>
  <si>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</si>
  <si>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</si>
  <si>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</si>
  <si>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</si>
  <si>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</si>
  <si>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</si>
  <si>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</si>
  <si>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</si>
  <si>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</si>
  <si>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</si>
  <si>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</si>
  <si>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</si>
  <si>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</si>
  <si>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</si>
  <si>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</si>
  <si>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</si>
  <si>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</si>
  <si>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</si>
  <si>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</si>
  <si>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</si>
  <si>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</si>
  <si>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</si>
  <si>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</si>
  <si>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</si>
  <si>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</si>
  <si>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</si>
  <si>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</si>
  <si>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</si>
  <si>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</si>
  <si>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</si>
  <si>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</si>
  <si>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</si>
  <si>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</si>
  <si>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</si>
  <si>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</si>
  <si>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</si>
  <si>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</si>
  <si>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</si>
  <si>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</si>
  <si>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</si>
  <si>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</si>
  <si>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</si>
  <si>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</si>
  <si>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</si>
  <si>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</si>
  <si>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</si>
  <si>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</si>
  <si>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</si>
  <si>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</si>
  <si>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</si>
  <si>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</si>
  <si>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</si>
  <si>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</si>
  <si>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</si>
  <si>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</si>
  <si>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</si>
  <si>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</si>
  <si>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</si>
  <si>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</si>
  <si>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</si>
  <si>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</si>
  <si>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</si>
  <si>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</si>
  <si>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</si>
  <si>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</si>
  <si>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</si>
  <si>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</si>
  <si>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</si>
  <si>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</si>
  <si>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</si>
  <si>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</si>
  <si>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</si>
  <si>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</si>
  <si>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</si>
  <si>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</si>
  <si>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</si>
  <si>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</si>
  <si>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</si>
  <si>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</si>
  <si>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</si>
  <si>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</si>
  <si>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</si>
  <si>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</si>
  <si>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</si>
  <si>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</si>
  <si>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</si>
  <si>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</si>
  <si>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</si>
  <si>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</si>
  <si>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</si>
  <si>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</si>
  <si>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</si>
  <si>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</si>
  <si>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</si>
  <si>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</si>
  <si>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</si>
  <si>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</si>
  <si>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</si>
  <si>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</si>
  <si>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</si>
  <si>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</si>
  <si>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</si>
  <si>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</si>
  <si>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</si>
  <si>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</si>
  <si>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</si>
  <si>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</si>
  <si>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</si>
  <si>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</si>
  <si>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</si>
  <si>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</si>
  <si>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</si>
  <si>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</si>
  <si>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</si>
  <si>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</si>
  <si>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</si>
  <si>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</si>
  <si>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</si>
  <si>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</si>
  <si>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</si>
  <si>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</si>
  <si>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</si>
  <si>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</si>
  <si>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</si>
  <si>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</si>
  <si>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</si>
  <si>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</si>
  <si>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</si>
  <si>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</si>
  <si>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</si>
  <si>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</si>
  <si>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</si>
  <si>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</si>
  <si>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</si>
  <si>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</si>
  <si>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</si>
  <si>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</si>
  <si>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</si>
  <si>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</si>
  <si>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</si>
  <si>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</si>
  <si>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</si>
  <si>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</si>
  <si>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</si>
  <si>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</si>
  <si>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</si>
  <si>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</si>
  <si>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</si>
  <si>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</si>
  <si>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</si>
  <si>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</si>
  <si>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</si>
  <si>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</si>
  <si>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</si>
  <si>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</si>
  <si>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</si>
  <si>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</si>
  <si>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</si>
  <si>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</si>
  <si>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</si>
  <si>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</si>
  <si>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</si>
  <si>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</si>
  <si>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</si>
  <si>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</si>
  <si>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</si>
  <si>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</si>
  <si>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</si>
  <si>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</si>
  <si>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</si>
  <si>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</si>
  <si>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</si>
  <si>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</si>
  <si>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</si>
  <si>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</si>
  <si>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</si>
  <si>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</si>
  <si>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</si>
  <si>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</si>
  <si>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</si>
  <si>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</si>
  <si>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</si>
  <si>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</si>
  <si>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</si>
  <si>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</si>
  <si>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</si>
  <si>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</si>
  <si>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</si>
  <si>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</si>
  <si>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</si>
  <si>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</si>
  <si>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</si>
  <si>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</si>
  <si>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</si>
  <si>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</si>
  <si>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</si>
  <si>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</si>
  <si>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</si>
  <si>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</si>
  <si>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</si>
  <si>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</si>
  <si>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</si>
  <si>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</si>
  <si>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</si>
  <si>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</si>
  <si>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</si>
  <si>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</si>
  <si>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</si>
  <si>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</si>
  <si>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</si>
  <si>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</si>
  <si>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</si>
  <si>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</si>
  <si>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</si>
  <si>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</si>
  <si>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</si>
  <si>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</si>
  <si>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</si>
  <si>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</si>
  <si>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</si>
  <si>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</si>
  <si>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</si>
  <si>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</si>
  <si>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</si>
  <si>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</si>
  <si>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</si>
  <si>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</si>
  <si>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</si>
  <si>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</si>
  <si>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</si>
  <si>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</si>
  <si>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</si>
  <si>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</si>
  <si>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</si>
  <si>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</si>
  <si>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</si>
  <si>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</si>
  <si>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</si>
  <si>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</si>
  <si>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</si>
  <si>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</si>
  <si>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</si>
  <si>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</si>
  <si>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</si>
  <si>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</si>
  <si>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</si>
  <si>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</si>
  <si>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</si>
  <si>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</si>
  <si>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</si>
  <si>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</si>
  <si>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</si>
  <si>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</si>
  <si>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</si>
  <si>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</si>
  <si>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</si>
  <si>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</si>
  <si>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</si>
  <si>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</si>
  <si>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</si>
  <si>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</si>
  <si>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</si>
  <si>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</si>
  <si>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</si>
  <si>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</si>
  <si>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</si>
  <si>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</si>
  <si>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</si>
  <si>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</si>
  <si>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</si>
  <si>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</si>
  <si>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</si>
  <si>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</si>
  <si>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</si>
  <si>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</si>
  <si>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</si>
  <si>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</si>
  <si>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</si>
  <si>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</si>
  <si>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</si>
  <si>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</si>
  <si>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</si>
  <si>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</si>
  <si>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</si>
  <si>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</si>
  <si>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</si>
  <si>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</si>
  <si>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</si>
  <si>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</si>
  <si>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</si>
  <si>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</si>
  <si>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</si>
  <si>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</si>
  <si>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</si>
  <si>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</si>
  <si>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</si>
  <si>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</si>
  <si>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</si>
  <si>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</si>
  <si>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</si>
  <si>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</si>
  <si>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</si>
  <si>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</si>
  <si>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</si>
  <si>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</si>
  <si>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</si>
  <si>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</si>
  <si>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</si>
  <si>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</si>
  <si>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</si>
  <si>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</si>
  <si>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</si>
  <si>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</si>
  <si>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</si>
  <si>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</si>
  <si>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</si>
  <si>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</si>
  <si>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</si>
  <si>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</si>
  <si>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</si>
  <si>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</si>
  <si>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</si>
  <si>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</si>
  <si>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</si>
  <si>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</si>
  <si>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</si>
  <si>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</si>
  <si>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</si>
  <si>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</si>
  <si>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</si>
  <si>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</si>
  <si>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</si>
  <si>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</si>
  <si>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</si>
  <si>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</si>
  <si>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</si>
  <si>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</si>
  <si>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</si>
  <si>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</si>
  <si>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</si>
  <si>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</si>
  <si>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</si>
  <si>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</si>
  <si>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</si>
  <si>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</si>
  <si>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</si>
  <si>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</si>
  <si>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</si>
  <si>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</si>
  <si>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</si>
  <si>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</si>
  <si>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</si>
  <si>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</si>
  <si>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</si>
  <si>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</si>
  <si>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</si>
  <si>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</si>
  <si>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</si>
  <si>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</si>
  <si>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</si>
  <si>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</si>
  <si>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</si>
  <si>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</si>
  <si>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</si>
  <si>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</si>
  <si>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</si>
  <si>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</si>
  <si>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</si>
  <si>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</si>
  <si>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</si>
  <si>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</si>
  <si>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</si>
  <si>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</si>
  <si>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</si>
  <si>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</si>
  <si>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</si>
  <si>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</si>
  <si>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</si>
  <si>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</si>
  <si>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</si>
  <si>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</si>
  <si>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</si>
  <si>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</si>
  <si>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</si>
  <si>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</si>
  <si>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</si>
  <si>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</si>
  <si>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</si>
  <si>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</si>
  <si>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</si>
  <si>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</si>
  <si>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</si>
  <si>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</si>
  <si>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</si>
  <si>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</si>
  <si>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</si>
  <si>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</si>
  <si>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</si>
  <si>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</si>
  <si>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</si>
  <si>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</si>
  <si>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</si>
  <si>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</si>
  <si>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</si>
  <si>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</si>
  <si>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</si>
  <si>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</si>
  <si>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</si>
  <si>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</si>
  <si>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</si>
  <si>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</si>
  <si>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</si>
  <si>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</si>
  <si>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</si>
  <si>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</si>
  <si>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</si>
  <si>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</si>
  <si>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</si>
  <si>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</si>
  <si>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</si>
  <si>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</si>
  <si>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</si>
  <si>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</si>
  <si>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</si>
  <si>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</si>
  <si>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</si>
  <si>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</si>
  <si>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</si>
  <si>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</si>
  <si>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</si>
  <si>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</si>
  <si>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</si>
  <si>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</si>
  <si>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</si>
  <si>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</si>
  <si>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</si>
  <si>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</si>
  <si>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</si>
  <si>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</si>
  <si>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</si>
  <si>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</si>
  <si>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</si>
  <si>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</si>
  <si>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</si>
  <si>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</si>
  <si>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</si>
  <si>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</si>
  <si>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</si>
  <si>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</si>
  <si>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</si>
  <si>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</si>
  <si>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</si>
  <si>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</si>
  <si>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</si>
  <si>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</si>
  <si>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</si>
  <si>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</si>
  <si>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</si>
  <si>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</si>
  <si>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</si>
  <si>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</si>
  <si>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</si>
  <si>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</si>
  <si>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</si>
  <si>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</si>
  <si>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</si>
  <si>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</si>
  <si>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</si>
  <si>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</si>
  <si>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</si>
  <si>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</si>
  <si>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</si>
  <si>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</si>
  <si>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</si>
  <si>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</si>
  <si>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</si>
  <si>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</si>
  <si>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</si>
  <si>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</si>
  <si>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</si>
  <si>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</si>
  <si>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</si>
  <si>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</si>
  <si>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</si>
  <si>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</si>
  <si>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</si>
  <si>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</si>
  <si>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</si>
  <si>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</si>
  <si>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</si>
  <si>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</si>
  <si>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</si>
  <si>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</si>
  <si>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</si>
  <si>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</si>
  <si>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</si>
  <si>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</si>
  <si>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</si>
  <si>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</si>
  <si>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</si>
  <si>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</si>
  <si>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</si>
  <si>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</si>
  <si>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</si>
  <si>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</si>
  <si>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</si>
  <si>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</si>
  <si>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</si>
  <si>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</si>
  <si>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</si>
  <si>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</si>
  <si>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</si>
  <si>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</si>
  <si>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</si>
  <si>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</si>
  <si>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</si>
  <si>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</si>
  <si>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</si>
  <si>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</si>
  <si>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</si>
  <si>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</si>
  <si>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</si>
  <si>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</si>
  <si>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</si>
  <si>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</si>
  <si>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</si>
  <si>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</si>
  <si>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</si>
  <si>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</si>
  <si>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</si>
  <si>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</si>
  <si>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</si>
  <si>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</si>
  <si>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</si>
  <si>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</si>
  <si>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</si>
  <si>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</si>
  <si>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</si>
  <si>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</si>
  <si>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</si>
  <si>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</si>
  <si>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</si>
  <si>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</si>
  <si>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</si>
  <si>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</si>
  <si>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</si>
  <si>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</si>
  <si>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</si>
  <si>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</si>
  <si>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</si>
  <si>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</si>
  <si>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</si>
  <si>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</si>
  <si>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</si>
  <si>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</si>
  <si>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</si>
  <si>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</si>
  <si>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</si>
  <si>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</si>
  <si>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</si>
  <si>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</si>
  <si>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</si>
  <si>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</si>
  <si>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</si>
  <si>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</si>
  <si>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</si>
  <si>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</si>
  <si>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</si>
  <si>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</si>
  <si>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</si>
  <si>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</si>
  <si>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</si>
  <si>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</si>
  <si>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</si>
  <si>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</si>
  <si>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</si>
  <si>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</si>
  <si>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</si>
  <si>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</si>
  <si>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</si>
  <si>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</si>
  <si>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</si>
  <si>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</si>
  <si>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</si>
  <si>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</si>
  <si>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</si>
  <si>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</si>
  <si>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</si>
  <si>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</si>
  <si>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</si>
  <si>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</si>
  <si>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</si>
  <si>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</si>
  <si>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</si>
  <si>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</si>
  <si>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</si>
  <si>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</si>
  <si>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</si>
  <si>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</si>
  <si>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</si>
  <si>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</si>
  <si>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</si>
  <si>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</si>
  <si>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</si>
  <si>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</si>
  <si>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</si>
  <si>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</si>
  <si>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</si>
  <si>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</si>
  <si>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</si>
  <si>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</si>
  <si>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</si>
  <si>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</si>
  <si>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</si>
  <si>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</si>
  <si>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</si>
  <si>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</si>
  <si>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</si>
  <si>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</si>
  <si>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</si>
  <si>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</si>
  <si>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</si>
  <si>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</si>
  <si>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</si>
  <si>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</si>
  <si>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</si>
  <si>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</si>
  <si>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</si>
  <si>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</si>
  <si>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</si>
  <si>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</si>
  <si>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</si>
  <si>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</si>
  <si>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</si>
  <si>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</si>
  <si>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</si>
  <si>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</si>
  <si>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</si>
  <si>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</si>
  <si>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</si>
  <si>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</si>
  <si>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</si>
  <si>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</si>
  <si>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</si>
  <si>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</si>
  <si>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</si>
  <si>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</si>
  <si>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</si>
  <si>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</si>
  <si>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</si>
  <si>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</si>
  <si>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</si>
  <si>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</si>
  <si>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</si>
  <si>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</si>
  <si>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</si>
  <si>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</si>
  <si>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</si>
  <si>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</si>
  <si>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</si>
  <si>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</si>
  <si>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</si>
  <si>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</si>
  <si>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</si>
  <si>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</si>
  <si>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</si>
  <si>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</si>
  <si>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</si>
  <si>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</si>
  <si>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</si>
  <si>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</si>
  <si>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</si>
  <si>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</si>
  <si>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</si>
  <si>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</si>
  <si>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</si>
  <si>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</si>
  <si>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</si>
  <si>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</si>
  <si>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</si>
  <si>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</si>
  <si>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</si>
  <si>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</si>
  <si>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</si>
  <si>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</si>
  <si>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</si>
  <si>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</si>
  <si>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</si>
  <si>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</si>
  <si>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</si>
  <si>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</si>
  <si>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</si>
  <si>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</si>
  <si>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</si>
  <si>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</si>
  <si>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</si>
  <si>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</si>
  <si>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</si>
  <si>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</si>
  <si>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</si>
  <si>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</si>
  <si>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</si>
  <si>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</si>
  <si>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</si>
  <si>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</si>
  <si>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</si>
  <si>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</si>
  <si>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</si>
  <si>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</si>
  <si>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</si>
  <si>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</si>
  <si>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</si>
  <si>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</si>
  <si>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</si>
  <si>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</si>
  <si>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</si>
  <si>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</si>
  <si>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</si>
  <si>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</si>
  <si>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</si>
  <si>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</si>
  <si>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</si>
  <si>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</si>
  <si>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</si>
  <si>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</si>
  <si>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</si>
  <si>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</si>
  <si>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</si>
  <si>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</si>
  <si>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</si>
  <si>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</si>
  <si>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</si>
  <si>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</si>
  <si>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</si>
  <si>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</si>
  <si>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</si>
  <si>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</si>
  <si>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</si>
  <si>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</si>
  <si>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</si>
  <si>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</si>
  <si>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</si>
  <si>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</si>
  <si>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</si>
  <si>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</si>
  <si>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</si>
  <si>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</si>
  <si>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</si>
  <si>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</si>
  <si>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</si>
  <si>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</si>
  <si>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</si>
  <si>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</si>
  <si>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</si>
  <si>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</si>
  <si>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</si>
  <si>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</si>
  <si>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</si>
  <si>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</si>
  <si>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</si>
  <si>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</si>
  <si>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</si>
  <si>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</si>
  <si>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</si>
  <si>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</si>
  <si>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</si>
  <si>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</si>
  <si>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</si>
  <si>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</si>
  <si>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</si>
  <si>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</si>
  <si>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</si>
  <si>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</si>
  <si>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</si>
  <si>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</si>
  <si>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</si>
  <si>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</si>
  <si>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</si>
  <si>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</si>
  <si>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</si>
  <si>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</si>
  <si>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</si>
  <si>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</si>
  <si>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</si>
  <si>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</si>
  <si>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</si>
  <si>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</si>
  <si>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</si>
  <si>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</si>
  <si>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</si>
  <si>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</si>
  <si>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</si>
  <si>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</si>
  <si>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</si>
  <si>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</si>
  <si>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</si>
  <si>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</si>
  <si>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</si>
  <si>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</si>
  <si>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</si>
  <si>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</si>
  <si>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</si>
  <si>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</si>
  <si>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</si>
  <si>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</si>
  <si>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</si>
  <si>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</si>
  <si>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</si>
  <si>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</si>
  <si>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</si>
  <si>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</si>
  <si>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</si>
  <si>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</si>
  <si>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</si>
  <si>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</si>
  <si>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</si>
  <si>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</si>
  <si>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</si>
  <si>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</si>
  <si>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</si>
  <si>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</si>
  <si>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</si>
  <si>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</si>
  <si>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</si>
  <si>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</si>
  <si>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</si>
  <si>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</si>
  <si>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</si>
  <si>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</si>
  <si>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</si>
  <si>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</si>
  <si>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</si>
  <si>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</si>
  <si>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</si>
  <si>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</si>
  <si>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</si>
  <si>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</si>
  <si>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</si>
  <si>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</si>
  <si>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</si>
  <si>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</si>
  <si>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</si>
  <si>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</si>
  <si>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</si>
  <si>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</si>
  <si>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</si>
  <si>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</si>
  <si>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</si>
  <si>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</si>
  <si>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</si>
  <si>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</si>
  <si>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</si>
  <si>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</si>
  <si>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</si>
  <si>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</si>
  <si>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</si>
  <si>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</si>
  <si>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</si>
  <si>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</si>
  <si>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</si>
  <si>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</si>
  <si>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</si>
  <si>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</si>
  <si>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</si>
  <si>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</si>
  <si>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</si>
  <si>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</si>
  <si>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</si>
  <si>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</si>
  <si>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</si>
  <si>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</si>
  <si>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</si>
  <si>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</si>
  <si>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</si>
  <si>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</si>
  <si>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</si>
  <si>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</si>
  <si>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</si>
  <si>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</si>
  <si>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</si>
  <si>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</si>
  <si>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</si>
  <si>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</si>
  <si>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</si>
  <si>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</si>
  <si>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</si>
  <si>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</si>
  <si>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</si>
  <si>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</si>
  <si>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</si>
  <si>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</si>
  <si>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</si>
  <si>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</si>
  <si>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</si>
  <si>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</si>
  <si>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</si>
  <si>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</si>
  <si>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</si>
  <si>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</si>
  <si>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</si>
  <si>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</si>
  <si>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</si>
  <si>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</si>
  <si>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</si>
  <si>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</si>
  <si>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</si>
  <si>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</si>
  <si>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</si>
  <si>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</si>
  <si>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</si>
  <si>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</si>
  <si>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</si>
  <si>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</si>
  <si>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</si>
  <si>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</si>
  <si>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</si>
  <si>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</si>
  <si>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</si>
  <si>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</si>
  <si>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</si>
  <si>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</si>
  <si>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</si>
  <si>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</si>
  <si>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</si>
  <si>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</si>
  <si>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</si>
  <si>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</si>
  <si>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</si>
  <si>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</si>
  <si>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</si>
  <si>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</si>
  <si>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</si>
  <si>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</si>
  <si>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</si>
  <si>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</si>
  <si>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</si>
  <si>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</si>
  <si>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</si>
  <si>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</si>
  <si>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</si>
  <si>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</si>
  <si>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</si>
  <si>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</si>
  <si>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</si>
  <si>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</si>
  <si>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</si>
  <si>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</si>
  <si>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</si>
  <si>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</si>
  <si>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</si>
  <si>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</si>
  <si>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</si>
  <si>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</si>
  <si>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</si>
  <si>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</si>
  <si>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</si>
  <si>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</si>
  <si>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</si>
  <si>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</si>
  <si>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</si>
  <si>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</si>
  <si>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</si>
  <si>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</si>
  <si>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</si>
  <si>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</si>
  <si>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</si>
  <si>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</si>
  <si>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</si>
  <si>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</si>
  <si>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</si>
  <si>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</si>
  <si>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</si>
  <si>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</si>
  <si>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</si>
  <si>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</si>
  <si>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</si>
  <si>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</si>
  <si>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</si>
  <si>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</si>
  <si>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</si>
  <si>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</si>
  <si>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</si>
  <si>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</si>
  <si>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</si>
  <si>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</si>
  <si>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</si>
  <si>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</si>
  <si>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</si>
  <si>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</si>
  <si>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</si>
  <si>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</si>
  <si>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</si>
  <si>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</si>
  <si>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</si>
  <si>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</si>
  <si>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</si>
  <si>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</si>
  <si>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</si>
  <si>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</si>
  <si>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</si>
  <si>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</si>
  <si>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</si>
  <si>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</si>
  <si>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</si>
  <si>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</si>
  <si>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</si>
  <si>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</si>
  <si>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</si>
  <si>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</si>
  <si>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</si>
  <si>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</si>
  <si>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</si>
  <si>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</si>
  <si>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</si>
  <si>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</si>
  <si>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</si>
  <si>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</si>
  <si>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</si>
  <si>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</si>
  <si>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</si>
  <si>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</si>
  <si>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</si>
  <si>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</si>
  <si>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</si>
  <si>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</si>
  <si>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</si>
  <si>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</si>
  <si>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</si>
  <si>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</si>
  <si>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</si>
  <si>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</si>
  <si>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</si>
  <si>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</si>
  <si>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</si>
  <si>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</si>
  <si>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</si>
  <si>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</si>
  <si>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</si>
  <si>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</si>
  <si>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</si>
  <si>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</si>
  <si>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</si>
  <si>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</si>
  <si>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</si>
  <si>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</si>
  <si>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</si>
  <si>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</si>
  <si>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</si>
  <si>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</si>
  <si>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</si>
  <si>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</si>
  <si>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</si>
  <si>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</si>
  <si>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</si>
  <si>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</si>
  <si>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</si>
  <si>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</si>
  <si>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</si>
  <si>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</si>
  <si>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</si>
  <si>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</si>
  <si>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</si>
  <si>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</si>
  <si>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</si>
  <si>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</si>
  <si>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</si>
  <si>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</si>
  <si>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</si>
  <si>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</si>
  <si>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</si>
  <si>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</si>
  <si>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</si>
  <si>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</si>
  <si>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</si>
  <si>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</si>
  <si>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</si>
  <si>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</si>
  <si>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</si>
  <si>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</si>
  <si>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</si>
  <si>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</si>
  <si>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</si>
  <si>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</si>
  <si>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</si>
  <si>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</si>
  <si>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</si>
  <si>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</si>
  <si>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</si>
  <si>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</si>
  <si>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</si>
  <si>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</si>
  <si>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</si>
  <si>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</si>
  <si>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</si>
  <si>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</si>
  <si>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</si>
  <si>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</si>
  <si>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</si>
  <si>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</si>
  <si>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</si>
  <si>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</si>
  <si>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</si>
  <si>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</si>
  <si>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</si>
  <si>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</si>
  <si>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</si>
  <si>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</si>
  <si>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</si>
  <si>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</si>
  <si>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</si>
  <si>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</si>
  <si>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</si>
  <si>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</si>
  <si>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</si>
  <si>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</si>
  <si>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</si>
  <si>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</si>
  <si>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</si>
  <si>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</si>
  <si>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</si>
  <si>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</si>
  <si>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</si>
  <si>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</si>
  <si>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</si>
  <si>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</si>
  <si>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</si>
  <si>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</si>
  <si>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</si>
  <si>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</si>
  <si>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</si>
  <si>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</si>
  <si>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</si>
  <si>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</si>
  <si>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</si>
  <si>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</si>
  <si>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</si>
  <si>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</si>
  <si>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</si>
  <si>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</si>
  <si>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</si>
  <si>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</si>
  <si>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</si>
  <si>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</si>
  <si>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</si>
  <si>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</si>
  <si>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</si>
  <si>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</si>
  <si>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</si>
  <si>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</si>
  <si>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</si>
  <si>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</si>
  <si>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</si>
  <si>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</si>
  <si>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</si>
  <si>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</si>
  <si>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</si>
  <si>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</si>
  <si>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</si>
  <si>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</si>
  <si>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</si>
  <si>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</si>
  <si>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</si>
  <si>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</si>
  <si>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</si>
  <si>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</si>
  <si>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</si>
  <si>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</si>
  <si>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</si>
  <si>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</si>
  <si>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</si>
  <si>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</si>
  <si>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</si>
  <si>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</si>
  <si>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</si>
  <si>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</si>
  <si>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</si>
  <si>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</si>
  <si>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</si>
  <si>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</si>
  <si>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</si>
  <si>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</si>
  <si>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</si>
  <si>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</si>
  <si>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</si>
  <si>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</si>
  <si>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</si>
  <si>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</si>
  <si>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</si>
  <si>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</si>
  <si>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</si>
  <si>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</si>
  <si>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</si>
  <si>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</si>
  <si>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</si>
  <si>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</si>
  <si>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</si>
  <si>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</si>
  <si>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</si>
  <si>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</si>
  <si>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</si>
  <si>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</si>
  <si>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</si>
  <si>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</si>
  <si>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</si>
  <si>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</si>
  <si>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</si>
  <si>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</si>
  <si>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</si>
  <si>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</si>
  <si>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</si>
  <si>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</si>
  <si>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</si>
  <si>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</si>
  <si>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</si>
  <si>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</si>
  <si>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</si>
  <si>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</si>
  <si>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</si>
  <si>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</si>
  <si>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</si>
  <si>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</si>
  <si>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</si>
  <si>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</si>
  <si>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</si>
  <si>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</si>
  <si>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</si>
  <si>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</si>
  <si>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</si>
  <si>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</si>
  <si>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</si>
  <si>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</si>
  <si>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</si>
  <si>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</si>
  <si>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</si>
  <si>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</si>
  <si>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</si>
  <si>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</si>
  <si>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</si>
  <si>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</si>
  <si>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</si>
  <si>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</si>
  <si>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</si>
  <si>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</si>
  <si>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</si>
  <si>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</si>
  <si>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</si>
  <si>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</si>
  <si>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</si>
  <si>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</si>
  <si>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</si>
  <si>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</si>
  <si>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</si>
  <si>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</si>
  <si>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</si>
  <si>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</si>
  <si>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</si>
  <si>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</si>
  <si>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</si>
  <si>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</si>
  <si>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</si>
  <si>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</si>
  <si>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</si>
  <si>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</si>
  <si>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</si>
  <si>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</si>
  <si>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</si>
  <si>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</si>
  <si>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</si>
  <si>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</si>
  <si>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</si>
  <si>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</si>
  <si>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</si>
  <si>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</si>
  <si>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</si>
  <si>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</si>
  <si>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</si>
  <si>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</si>
  <si>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PCM-20251006-00002096</t>
  </si>
  <si>
    <t xml:space="preserve">team his phone OOS may be at site </t>
  </si>
  <si>
    <t>PCM-20251007-00000871</t>
  </si>
  <si>
    <t xml:space="preserve">ETA 30 min </t>
  </si>
  <si>
    <t>PCM-20251007-00001002</t>
  </si>
  <si>
    <t>GSM Cell out of Service due to power issue // 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</si>
  <si>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</si>
  <si>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</si>
  <si>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</si>
  <si>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</si>
  <si>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</si>
  <si>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</si>
  <si>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</si>
  <si>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</si>
  <si>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</si>
  <si>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</si>
  <si>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</si>
  <si>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</si>
  <si>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</si>
  <si>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</si>
  <si>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</si>
  <si>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</si>
  <si>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</si>
  <si>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TT-20251007-00983</t>
  </si>
  <si>
    <t xml:space="preserve">EM Team need 15 min  </t>
  </si>
  <si>
    <t>TT-20251007-01030</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</si>
  <si>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</si>
  <si>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</si>
  <si>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</si>
  <si>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</si>
  <si>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</si>
  <si>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</si>
  <si>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</si>
  <si>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</si>
  <si>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</si>
  <si>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</si>
  <si>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</si>
  <si>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TT-20251006-01287 // NA</t>
  </si>
  <si>
    <t>at site trying to connect PG no space to parking</t>
  </si>
  <si>
    <t>PCM-20251007-00000951</t>
  </si>
  <si>
    <t>ETA 120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</si>
</sst>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0" totalsRowShown="0" headerRowDxfId="157" dataDxfId="156" headerRowBorderDxfId="154" tableBorderDxfId="155" totalsRowBorderDxfId="153">
  <autoFilter ref="A1:CJ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2" totalsRowShown="0" headerRowDxfId="48" dataDxfId="47" headerRowBorderDxfId="45" tableBorderDxfId="46" totalsRowBorderDxfId="44">
  <autoFilter ref="A1:L4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0" totalsRowShown="0" headerRowDxfId="15" dataDxfId="14" headerRowBorderDxfId="12" tableBorderDxfId="13">
  <autoFilter ref="A1:L2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D14" sqref="D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274.51259143518837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45937.461017013891</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45937.461017013891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45937.461017013891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45937.461017013891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45937.461017013891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45937.461017013891</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45937.461017013891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45937.461017013891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45937.461017013891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45937.461017013891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45937.461017013891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45937.461017013891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45937.461017013891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45937.461017013891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45937.461017013891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45937.461017013891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45937.461017013891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45937.461017013891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45937.461017013891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45937.461017013891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45937.461017013891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45937.461017013891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45937.461017013891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45937.461017013891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45937.461017013891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45937.461017013891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45937.461017013891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45937.461017013891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45937.461017013891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45937.461017013891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45937.461017013891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45937.461017013891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45937.461017013891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45937.461017013891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45937.461017013891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45937.461017013891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45937.461017013891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45937.461017013891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45937.461017013891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45937.461017013891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45937.461017013891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45937.461017013891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45937.461017013891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45937.461017013891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45937.461017013891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45937.461017013891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45937.461017013891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45937.461017013891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45937.461017013891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45937.461017013891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45937.461017013891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45937.461017013891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45937.461017013891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45937.461017013891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45937.461017013891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45937.461017013891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45937.461017013891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45937.461017013891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45937.461017013891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45937.461017013891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45937.461017013891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45937.461017013891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45937.461017013891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45937.461017013891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45937.461017013891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45937.461017013891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45937.461017013891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45937.461017013891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45937.461017013891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45937.461017013891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45937.461017013891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45937.461017013891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45937.461017013891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45937.461017013891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45937.461017013891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45937.461017013891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45937.461017013891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45937.461017013891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45937.461017013891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45937.461017013891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45937.461017013891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45937.461017013891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45937.461017013891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45937.461017013891</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45937.461017013891</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45937.461017013891</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3107168A-CB7D-4FEC-89F5-323950A6DC3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0"/>
  <sheetViews>
    <sheetView workbookViewId="0">
      <selection activeCell="K11" sqref="K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130.73393402778311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112.46117939815304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26514</v>
      </c>
      <c r="E5" s="123" t="s">
        <v>38964</v>
      </c>
      <c r="F5" s="124">
        <v>45936.871932870374</v>
      </c>
      <c r="G5" s="125">
        <f ca="1">IFERROR(NOW()-F5,"-")</f>
        <v>0.58908449074078817</v>
      </c>
      <c r="H5" s="124">
        <v>45936.866377314815</v>
      </c>
      <c r="I5" s="18" t="str">
        <f>IFERROR(VLOOKUP(D5,DB!A:F,6,0),"")</f>
        <v>Power Cube</v>
      </c>
      <c r="J5" s="18" t="str">
        <f>IFERROR(VLOOKUP(D5,DB!A:G,7,0),"")</f>
        <v>Good+No BB Design</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39052</v>
      </c>
      <c r="B6" s="18" t="str">
        <f>IFERROR(VLOOKUP(D6,DB!A:K,11,0),"")</f>
        <v>R2</v>
      </c>
      <c r="C6" s="18">
        <v>1</v>
      </c>
      <c r="D6" s="18" t="s">
        <v>25408</v>
      </c>
      <c r="E6" s="123" t="s">
        <v>38964</v>
      </c>
      <c r="F6" s="124">
        <v>45937.395624999997</v>
      </c>
      <c r="G6" s="125">
        <f ca="1">IFERROR(NOW()-F6,"-")</f>
        <v>6.5392361117119435E-2</v>
      </c>
      <c r="H6" s="124">
        <v>45937.390069444446</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45937.461017361115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45937.461017361115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45937.461017361115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45937.461017361115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45937.461017361115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45937.461017361115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45937.461017361115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45937.461017361115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45937.461017361115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45937.461017361115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45937.461017361115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45937.461017361115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45937.461017361115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45937.461017361115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45937.461017361115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45937.461017361115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45937.461017361115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45937.461017361115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45937.461017361115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45937.461017361115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45937.461017361115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45937.461017361115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45937.461017361115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45937.461017361115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45937.461017361115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45937.461017361115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45937.461017361115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45937.461017361115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45937.461017361115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45937.461017361115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45937.461017361115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45937.461017361115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45937.461017361115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45937.461017361115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45937.461017361115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45937.461017361115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45937.461017361115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45937.461017361115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45937.461017361115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45937.461017361115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45937.461017361115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45937.461017361115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45937.461017361115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45937.461017361115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45937.461017361115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45937.461017361115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45937.461017361115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45937.461017361115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45937.461017361115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45937.461017361115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45937.461017361115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45937.461017361115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45937.461017361115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45937.461017361115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45937.461017361115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45937.461017361115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45937.461017361115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45937.461017361115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45937.461017361115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45937.461017361115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45937.461017361115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45937.461017361115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45937.461017361115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45937.461017361115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45937.461017361115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45937.461017361115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45937.461017361115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45937.461017361115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45937.461017361115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45937.461017361115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45937.461017361115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45937.461017361115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45937.461017361115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45937.461017361115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45937.461017361115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45937.461017361115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45937.461017361115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45937.461017361115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45937.461017361115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45937.461017361115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45937.461017361115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45937.461017361115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45937.461017361115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45937.461017361115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45937.461017361115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45937.461017361115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45937.461017361115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45937.461017361115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45937.461017361115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45937.461017361115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45937.461017361115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45937.461017361115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45937.461017361115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45937.461017361115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45937.461017361115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45937.461017361115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45937.461017361115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45937.461017361115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45937.461017361115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45937.461017361115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45937.461017361115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45937.461017361115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45937.461017361115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45937.461017361115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45937.461017361115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45937.461017361115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45937.461017361115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45937.461017361115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45937.461017361115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45937.461017361115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45937.461017361115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45937.461017361115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45937.461017361115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45937.461017361115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45937.461017361115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45937.461017361115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45937.461017361115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45937.461017361115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45937.461017361115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45937.461017361115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45937.461017361115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45937.461017361115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45937.461017361115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45937.461017361115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45937.461017361115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45937.461017361115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45937.461017361115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45937.461017361115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45937.461017361115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45937.461017361115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45937.461017361115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45937.461017361115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45937.461017361115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45937.461017361115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45937.461017361115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45937.461017361115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45937.461017361115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45937.461017361115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45937.461017361115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45937.461017361115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45937.461017361115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45937.461017361115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45937.461017361115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45937.461017361115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45937.461017361115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45937.461017361115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45937.461017361115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45937.461017361115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45937.461017361115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45937.461017361115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45937.461017361115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45937.461017361115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45937.461017361115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45937.461017361115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45937.461017361115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45937.461017361115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45937.461017361115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45937.461017361115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45937.461017361115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45937.461017361115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45937.461017361115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45937.461017361115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45937.461017361115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45937.461017361115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45937.461017361115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45937.461017361115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45937.461017361115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45937.461017361115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45937.461017361115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45937.461017361115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45937.461017361115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45937.461017361115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45937.461017361115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45937.461017361115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45937.461017361115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45937.461017361115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45937.461017361115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45937.461017361115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45937.461017361115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45937.461017361115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45937.461017361115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45937.461017361115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45937.461017361115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45937.461017361115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45937.461017361115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45937.461017361115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45937.461017361115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45937.461017361115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45937.461017361115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45937.461017361115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45937.461017361115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45937.461017361115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45937.461017361115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45937.461017361115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45937.461017361115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45937.461017361115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45937.461017361115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45937.461017361115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45937.461017361115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45937.461017361115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45937.461017361115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45937.461017361115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45937.461017361115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45937.461017361115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45937.461017361115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45937.461017361115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45937.461017361115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45937.461017361115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45937.461017361115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45937.461017361115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45937.461017361115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45937.461017361115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45937.461017361115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45937.461017361115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45937.461017361115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45937.461017361115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45937.461017361115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45937.461017361115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45937.461017361115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45937.461017361115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45937.461017361115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45937.461017361115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45937.461017361115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45937.461017361115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45937.461017361115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45937.461017361115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45937.461017361115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45937.461017361115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45937.461017361115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45937.461017361115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45937.461017361115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45937.461017361115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45937.461017361115</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row r="240" spans="1:88" ht="31.5" customHeight="1">
      <c r="A240" s="122"/>
      <c r="B240" s="18" t="str">
        <f>IFERROR(VLOOKUP(D240,DB!A:K,11,0),"")</f>
        <v/>
      </c>
      <c r="C240" s="18"/>
      <c r="D240" s="18"/>
      <c r="E240" s="123"/>
      <c r="F240" s="124"/>
      <c r="G240" s="125">
        <f ca="1">IFERROR(NOW()-F240,"-")</f>
        <v>45937.461017361115</v>
      </c>
      <c r="H240" s="124"/>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0"/>
    </row>
  </sheetData>
  <dataValidations count="2">
    <dataValidation allowBlank="1" showInputMessage="1" showErrorMessage="1" sqref="E1" xr:uid="{4D935161-CDD3-4592-B877-3FB59C99E142}"/>
    <dataValidation type="list" allowBlank="1" showInputMessage="1" showErrorMessage="1" sqref="E3:E2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18618</v>
      </c>
      <c r="E2" s="18" t="s">
        <v>38964</v>
      </c>
      <c r="F2" s="20">
        <v>45937.441365740742</v>
      </c>
      <c r="G2" s="21">
        <f t="shared" ref="G2:G35" ca="1" si="0">IFERROR(NOW()-F2,"-")</f>
        <v>1.9651620372314937E-2</v>
      </c>
      <c r="H2" s="22">
        <v>45937.424837962964</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45937.461017361115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45937.461017361115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45937.461017361115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45937.461017361115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45937.461017361115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45937.461017361115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45937.461017361115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45937.461017361115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45937.461017361115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45937.461017361115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45937.461017361115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45937.461017361115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45937.461017361115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45937.461017361115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45937.461017361115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45937.461017361115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45937.461017361115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45937.461017361115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45937.461017361115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45937.461017361115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45937.461017361115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45937.461017361115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45937.461017361115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45937.461017361115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45937.461017361115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45937.461017361115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45937.461017361115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45937.461017361115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45937.461017361115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45937.461017361115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45937.461017361115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45937.461017361115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45937.461017361115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45937.461017361115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45937.461017361115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45937.461017361115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45937.461017361115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45937.461017361115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45937.461017361115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45937.461017361115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45937.461017361115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45937.461017361115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45937.461017361115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45937.461017361115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45937.461017361115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45937.461017361115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45937.461017361115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45937.461017361115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45937.461017361115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45937.461017361115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45937.461017361115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45937.461017361115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45937.461017361115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45937.461017361115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45937.461017361115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45937.461017361115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45937.461017361115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45937.461017361115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45937.461017361115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45937.461017361115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45937.461017361115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45937.461017361115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45937.461017361115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45937.461017361115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45937.461017361115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45937.461017361115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45937.461017361115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45937.461017361115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45937.461017361115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45937.461017361115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45937.461017361115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45937.461017361115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45937.461017361115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45937.461017361115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45937.461017361115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45937.461017361115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45937.461017361115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45937.461017361115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45937.461017361115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45937.461017361115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45937.461017361115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45937.461017361115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45937.461017361115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45937.461017361115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45937.461017361115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45937.461017361115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45937.461017361115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45937.461017361115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45937.461017361115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45937.461017361115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45937.461017361115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45937.461017361115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45937.461017361115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45937.461017361115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45937.461017361115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45937.461017361115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45937.461017361115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45937.461017361115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45937.461017361115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45937.461017361115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45937.461017361115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45937.461017361115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45937.461017361115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45937.461017361115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45937.461017361115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45937.461017361115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45937.461017361115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45937.461017361115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45937.461017361115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45937.461017361115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45937.461017361115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45937.461017361115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45937.461017361115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45937.461017361115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45937.461017361115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45937.461017361115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45937.461017361115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45937.461017361115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45937.461017361115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45937.461017361115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45937.461017361115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45937.461017361115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45937.461017361115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45937.461017361115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45937.461017361115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45937.461017361115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45937.461017361115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45937.461017361115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45937.461017361115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45937.461017361115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45937.461017361115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45937.461017361115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45937.461017361115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45937.461017361115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45937.461017361115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45937.461017361115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45937.461017361115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45937.461017361115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45937.461017361115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45937.461017361115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45937.461017361115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45937.461017361115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45937.461017361115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45937.461017361115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45937.461017361115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45937.461017361115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45937.461017361115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45937.461017361115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45937.461017361115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45937.461017361115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45937.461017361115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45937.461017361115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45937.461017361115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45937.461017361115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45937.461017361115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45937.461017361115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45937.461017361115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45937.461017361115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45937.461017361115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45937.461017361115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45937.461017361115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45937.461017361115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45937.461017361115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45937.461017361115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45937.461017361115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45937.461017361115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45937.461017361115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45937.461017361115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45937.461017361115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45937.461017361115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45937.461017361115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45937.461017361115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45937.461017361115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45937.461017361115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45937.461017361115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45937.461017361115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45937.461017361115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45937.461017361115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45937.461017361115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45937.461017361115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45937.461017361115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45937.461017361115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45937.461017361115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45937.461017361115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45937.461017361115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45937.461017361115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45937.461017361115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45937.461017361115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45937.461017361115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45937.461017361115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45937.461017361115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45937.461017361115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45937.461017361115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45937.461017361115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45937.461017361115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45937.461017361115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45937.461017361115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45937.461017361115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45937.461017361115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45937.461017361115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45937.461017361115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45937.461017361115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45937.461017361115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45937.461017361115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45937.461017361115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45937.461017361115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45937.461017361115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45937.461017361115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45937.461017361115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45937.461017361115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45937.461017361115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45937.461017361115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45937.461017361115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45937.461017361115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45937.461017361115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45937.461017361115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45937.461017361115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45937.461017361115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45937.461017361115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45937.461017361115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45937.461017361115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45937.461017361115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45937.461017361115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45937.461017361115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45937.461017361115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45937.461017361115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45937.461017361115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45937.461017361115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45937.461017361115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45937.461017361115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45937.461017361115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45937.461017361115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45937.461017361115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45937.461017361115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45937.461017361115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45937.461017361115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45937.461017361115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45937.461017361115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45937.461017361115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45937.461017361115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45937.461017361115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45937.461017361115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45937.461017361115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45937.461017361115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45937.461017361115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45937.461017361115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45937.461017361115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45937.461017361115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45937.461017361115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45937.461017361115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45937.461017361115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45937.461017361115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45937.461017361115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45937.461017361115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45937.461017361115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45937.461017361115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45937.461017361115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45937.461017361115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45937.461017361115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45937.461017361115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45937.461017361115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45937.461017361115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45937.461017361115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45937.461017361115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45937.461017361115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45937.461017361115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45937.461017361115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45937.461017361115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45937.461017361115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45937.461017361115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45937.461017361115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45937.461017361115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45937.461017361115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45937.461017361115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45937.461017361115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45937.461017361115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45937.461017361115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45937.461017361115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45937.461017361115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45937.461017361115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45937.461017361115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45937.461017361115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45937.461017361115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45937.461017361115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45937.461017361115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45937.461017361115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45937.461017361115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45937.461017361115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45937.461017361115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45937.461017361115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45937.461017361115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45937.461017361115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45937.461017361115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45937.461017361115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45937.461017361115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45937.461017361115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45937.461017361115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45937.461017361115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45937.461017361115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45937.461017361115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45937.461017361115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45937.461017361115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45937.461017361115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45937.461017361115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45937.461017361115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45937.461017361115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45937.461017361115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45937.461017361115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45937.461017361115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45937.461017361115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45937.461017361115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45937.461017361115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45937.461017361115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45937.461017361115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45937.461017361115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45937.461017361115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45937.461017361115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45937.461017361115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45937.461017361115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45937.461017361115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45937.461017361115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45937.461017361115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45937.461017361115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45937.461017361115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45937.461017361115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45937.461017361115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45937.461017361115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45937.461017361115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45937.461017361115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45937.461017361115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45937.461017361115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45937.461017361115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45937.461017361115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45937.461017361115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45937.461017361115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45937.461017361115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45937.461017361115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45937.461017361115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45937.461017361115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45937.461017361115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45937.461017361115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45937.461017361115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45937.461017361115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45937.461017361115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45937.461017361115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45937.461017361115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45937.461017361115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45937.461017361115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45937.461017361115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45937.461017361115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45937.461017361115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45937.461017361115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45937.461017361115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45937.461017361115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45937.461017361115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45937.461017361115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45937.461017361115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45937.461017361115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45937.461017361115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45937.461017361115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45937.461017361115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45937.461017361115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45937.461017361115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45937.461017361115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45937.461017361115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45937.461017361115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45937.461017361115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45937.461017361115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45937.461017361115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45937.461017361115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45937.461017361115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45937.461017361115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45937.461017361115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45937.461017361115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45937.461017361115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45937.461017361115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45937.461017361115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45937.461017361115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45937.461017361115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45937.461017361115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45937.461017361115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45937.461017361115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45937.461017361115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45937.461017361115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45937.461017361115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45937.461017361115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45937.461017361115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45937.461017361115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45937.461017361115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45937.461017361115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45937.461017361115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45937.461017361115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45937.461017361115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45937.461017361115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45937.461017361115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45937.461017361115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45937.461017361115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45937.461017361115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45937.461017361115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45937.461017361115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45937.461017361115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45937.461017361115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45937.461017361115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45937.461017361115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45937.461017361115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45937.461017361115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45937.461017361115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45937.461017361115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45937.461017361115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45937.461017361115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45937.461017361115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45937.461017361115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45937.461017361115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45937.461017361115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45937.461017361115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45937.461017361115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45937.461017361115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45937.461017361115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45937.461017361115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45937.461017361115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45937.461017361115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45937.461017361115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45937.461017361115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45937.461017361115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45937.461017361115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45937.461017361115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45937.461017361115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45937.461017361115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45937.461017361115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45937.461017361115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45937.461017361115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45937.461017361115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45937.461017361115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45937.461017361115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45937.461017361115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45937.461017361115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45937.461017361115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45937.461017361115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45937.461017361115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45937.461017361115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45937.461017361115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45937.461017361115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45937.461017361115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45937.461017361115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45937.461017361115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45937.461017361115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45937.461017361115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45937.461017361115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45937.461017361115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45937.461017361115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45937.461017361115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45937.461017361115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45937.461017361115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45937.461017361115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45937.461017361115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45937.461017361115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45937.461017361115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45937.461017361115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45937.461017361115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45937.461017361115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45937.461017361115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45937.461017361115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45937.461017361115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45937.461017361115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45937.461017361115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45937.461017361115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45937.461017361115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45937.461017361115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45937.461017361115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45937.461017361115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45937.461017361115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45937.461017361115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45937.461017361115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45937.461017361115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45937.461017361115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45937.461017361115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45937.461017361115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45937.461017361115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45937.461017361115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45937.461017361115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45937.461017361115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45937.461017361115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45937.461017361115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45937.461017361115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45937.461017361115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45937.461017361115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45937.461017361115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45937.461017361115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45937.461017361115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45937.461017361115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45937.461017361115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45937.461017361115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45937.461017361115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45937.461017361115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45937.461017361115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45937.461017361115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45937.461017361115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45937.461017361115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45937.461017361115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45937.461017361115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45937.461017361115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45937.461017361115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45937.461017361115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45937.461017361115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45937.461017361115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45937.461017361115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45937.461017361115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45937.461017361115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45937.461017361115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45937.461017361115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45937.461017361115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45937.461017361115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45937.461017361115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45937.461017361115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45937.461017361115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45937.461017361115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45937.461017361115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45937.461017361115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45937.461017361115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45937.461017361115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45937.461017361115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45937.461017361115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45937.461017361115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45937.461017361115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45937.461017361115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45937.461017361115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45937.461017361115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45937.461017361115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45937.461017361115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45937.461017361115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45937.461017361115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45937.461017361115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45937.461017361115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45937.461017361115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45937.461017361115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45937.461017361115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45937.461017361115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45937.461017361115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45937.461017361115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45937.461017361115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45937.461017361115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45937.461017361115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45937.461017361115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45937.461017361115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45937.461017361115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45937.461017361115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45937.461017361115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45937.461017361115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45937.461017361115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45937.461017361115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45937.461017361115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45937.461017361115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45937.461017361115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45937.461017361115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45937.461017361115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45937.461017361115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45937.461017361115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45937.461017361115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45937.461017361115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45937.461017361115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45937.461017361115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45937.461017361115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45937.461017361115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45937.461017361115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45937.461017361115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45937.461017361115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45937.461017361115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45937.461017361115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45937.461017361115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45937.461017361115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45937.461017361115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45937.461017361115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45937.461017361115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45937.461017361115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45937.461017361115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45937.461017361115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45937.461017361115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45937.461017361115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45937.461017361115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45937.461017361115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45937.461017361115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45937.461017361115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45937.461017361115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45937.461017361115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45937.461017361115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45937.461017361115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45937.461017361115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45937.461017361115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45937.461017361115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45937.461017361115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45937.461017361115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45937.461017361115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45937.461017361115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45937.461017361115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45937.461017361115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45937.461017361115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45937.461017361115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45937.461017361115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45937.461017361115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45937.461017361115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45937.461017361115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45937.461017361115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45937.461017361115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45937.461017361115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45937.461017361115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45937.461017361115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45937.461017361115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45937.461017361115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45937.461017361115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45937.461017361115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45937.461017361115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45937.461017361115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45937.461017361115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45937.461017361115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45937.461017361115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45937.461017361115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45937.461017361115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45937.461017361115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45937.461017361115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45937.461017361115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45937.461017361115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45937.461017361115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45937.461017361115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45937.461017361115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45937.461017361115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45937.461017361115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45937.461017361115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45937.461017361115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45937.461017361115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45937.461017361115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45937.461017361115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45937.461017361115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45937.461017361115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45937.461017361115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45937.461017361115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45937.461017361115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45937.461017361115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45937.461017361115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45937.461017361115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45937.461017361115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45937.461017361115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45937.461017361115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45937.461017361115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45937.461017361115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45937.461017361115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45937.461017361115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45937.461017361115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45937.461017361115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45937.461017361115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45937.461017361115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45937.461017361115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45937.461017361115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45937.461017361115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45937.461017361115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45937.461017361115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45937.461017361115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45937.461017361115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45937.461017361115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45937.461017361115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45937.461017361115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45937.461017361115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45937.461017361115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45937.461017361115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45937.461017361115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45937.461017361115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45937.461017361115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45937.461017361115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45937.461017361115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45937.461017361115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45937.461017361115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45937.461017361115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45937.461017361115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45937.461017361115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45937.461017361115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45937.461017361115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45937.461017361115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45937.461017361115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45937.461017361115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45937.461017361115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45937.461017361115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45937.461017361115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45937.461017361115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45937.461017361115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45937.461017361115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45937.461017361115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45937.461017361115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45937.461017361115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45937.461017361115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45937.461017361115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45937.461017361115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45937.461017361115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45937.461017361115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45937.461017361115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45937.461017361115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45937.461017361115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45937.461017361115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45937.461017361115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45937.461017361115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45937.461017361115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45937.461017361115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45937.461017361115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45937.461017361115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45937.461017361115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45937.461017361115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45937.461017361115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45937.461017361115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45937.461017361115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45937.461017361115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45937.461017361115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45937.461017361115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45937.461017361115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45937.461017361115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45937.461017361115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45937.461017361115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45937.461017361115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45937.461017361115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45937.461017361115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45937.461017361115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45937.461017361115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45937.461017361115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45937.461017361115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45937.461017361115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45937.461017361115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45937.461017361115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45937.461017361115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45937.461017361115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45937.461017361115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45937.461017361115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45937.461017361115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45937.461017361115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45937.461017361115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45937.461017361115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45937.461017361115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45937.461017361115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45937.461017361115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45937.461017361115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45937.461017361115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45937.461017361115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45937.461017361115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45937.461017361115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45937.461017361115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45937.461017361115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45937.461017361115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45937.461017361115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45937.461017361115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45937.461017361115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45937.461017361115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45937.461017361115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45937.461017361115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45937.461017361115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45937.461017361115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45937.461017361115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45937.461017361115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45937.461017361115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45937.461017361115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45937.461017361115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45937.461017361115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45937.461017361115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45937.461017361115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45937.461017361115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45937.461017361115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45937.461017361115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45937.461017361115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45937.461017361115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45937.461017361115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45937.461017361115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45937.461017361115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45937.461017361115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45937.461017361115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45937.461017361115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45937.461017361115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45937.461017361115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45937.461017361115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45937.461017361115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45937.461017361115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45937.461017361115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45937.461017361115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45937.461017361115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45937.461017361115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45937.461017361115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45937.461017361115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45937.461017361115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45937.461017361115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45937.461017361115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45937.461017361115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45937.461017361115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45937.461017361115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45937.461017361115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45937.461017361115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45937.461017361115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45937.461017361115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45937.461017361115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45937.461017361115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45937.461017361115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45937.461017361115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45937.461017361115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45937.461017361115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45937.461017361115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45937.461017361115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45937.461017361115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45937.461017361115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45937.461017361115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45937.461017361115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45937.461017361115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45937.461017361115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45937.461017361115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45937.461017361115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45937.461017361115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45937.461017361115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45937.461017361115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45937.461017361115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45937.461017361115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45937.461017361115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45937.461017361115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45937.461017361115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45937.461017361115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45937.461017361115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45937.461017361115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45937.461017361115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45937.461017361115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45937.461017361115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45937.461017361115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45937.461017361115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45937.461017361115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45937.461017361115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45937.461017361115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45937.461017361115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45937.461017361115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45937.461017361115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45937.461017361115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45937.461017361115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45937.461017361115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45937.461017361115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45937.461017361115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45937.461017361115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45937.461017361115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45937.461017361115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45937.461017361115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45937.461017361115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45937.461017361115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45937.461017361115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45937.461017361115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45937.461017361115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45937.461017361115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45937.461017361115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45937.461017361115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45937.461017361115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45937.461017361115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45937.461017361115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45937.461017361115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45937.461017361115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45937.461017361115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45937.461017361115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45937.461017361115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45937.461017361115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45937.461017361115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45937.461017361115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45937.461017361115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45937.461017361115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45937.461017361115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45937.461017361115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45937.461017361115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45937.461017361115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45937.461017361115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45937.461017361115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45937.461017361115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45937.461017361115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45937.461017361115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45937.461017361115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45937.461017361115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45937.461017361115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45937.461017361115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45937.461017361115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45937.461017361115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45937.461017361115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45937.461017361115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45937.461017361115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45937.461017361115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45937.461017361115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45937.461017361115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45937.461017361115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45937.461017361115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45937.461017361115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45937.461017361115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45937.461017361115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45937.461017361115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45937.461017361115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45937.461017361115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45937.461017361115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45937.461017361115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45937.461017361115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45937.461017361115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45937.461017361115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45937.461017361115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45937.461017361115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45937.461017361115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45937.461017361115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45937.461017361115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45937.461017361115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45937.461017361115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45937.461017361115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45937.461017361115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45937.461017361115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45937.461017361115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45937.461017361115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45937.461017361115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45937.461017361115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45937.461017361115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45937.461017361115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45937.461017361115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45937.461017361115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45937.461017361115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45937.461017361115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45937.461017361115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45937.461017361115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45937.461017361115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45937.461017361115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45937.461017361115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45937.461017361115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45937.461017361115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45937.461017361115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45937.461017361115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45937.461017361115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45937.461017361115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45937.461017361115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45937.461017361115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45937.461017361115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45937.461017361115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45937.461017361115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45937.461017361115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45937.461017361115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45937.461017361115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45937.461017361115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45937.461017361115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45937.461017361115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45937.461017361115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45937.461017361115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45937.461017361115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45937.461017361115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45937.461017361115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45937.461017361115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45937.461017361115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45937.461017361115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45937.461017361115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45937.461017361115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45937.461017361115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45937.461017361115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45937.461017361115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45937.461017361115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45937.461017361115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45937.461017361115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45937.461017361115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45937.461017361115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45937.461017361115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45937.461017361115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45937.461017361115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45937.461017361115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45937.461017361115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45937.461017361115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45937.461017361115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45937.461017361115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45937.461017361115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45937.461017361115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45937.461017361115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45937.461017361115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45937.461017361115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45937.461017361115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45937.461017361115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45937.461017361115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45937.461017361115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45937.461017361115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45937.461017361115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45937.461017361115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45937.461017361115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45937.461017361115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45937.461017361115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45937.461017361115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45937.461017361115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45937.461017361115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45937.461017361115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45937.461017361115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45937.461017361115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45937.461017361115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45937.461017361115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45937.461017361115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45937.461017361115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45937.461017361115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45937.461017361115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45937.461017361115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45937.461017361115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45937.461017361115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45937.461017361115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45937.461017361115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45937.461017361115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45937.461017361115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45937.461017361115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45937.461017361115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45937.461017361115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45937.461017361115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45937.461017361115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45937.461017361115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45937.461017361115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45937.461017361115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45937.461017361115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45937.461017361115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45937.461017361115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45937.461017361115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45937.461017361115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45937.461017361115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45937.461017361115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45937.461017361115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45937.461017361115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45937.461017361115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45937.461017361115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45937.461017361115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45937.461017361115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45937.461017361115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45937.461017361115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45937.461017361115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45937.461017361115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45937.461017361115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45937.461017361115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45937.461017361115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45937.461017361115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45937.461017361115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45937.461017361115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45937.461017361115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45937.461017361115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45937.461017361115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45937.461017361115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45937.461017361115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45937.461017361115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45937.461017361115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45937.461017361115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45937.461017361115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45937.461017361115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45937.461017361115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45937.461017361115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45937.461017361115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45937.461017361115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45937.461017361115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45937.461017361115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45937.461017361115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45937.461017361115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45937.461017361115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45937.461017361115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45937.461017361115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45937.461017361115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45937.461017361115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45937.461017361115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45937.461017361115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45937.461017361115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45937.461017361115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45937.461017361115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45937.461017361115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45937.461017361115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45937.461017361115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45937.461017361115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45937.461017361115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45937.461017361115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45937.461017361115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45937.461017361115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45937.461017361115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45937.461017361115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45937.461017361115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45937.461017361115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45937.461017361115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45937.461017361115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45937.461017361115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45937.461017361115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45937.461017361115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45937.461017361115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45937.461017361115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45937.461017361115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45937.461017361115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45937.461017361115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45937.461017361115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45937.461017361115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45937.461017361115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45937.461017361115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45937.461017361115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45937.461017361115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45937.461017361115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45937.461017361115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45937.461017361115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45937.461017361115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45937.461017361115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45937.461017361115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45937.461017361115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45937.461017361115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45937.461017361115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45937.461017361115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45937.461017361115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45937.461017361115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45937.461017361115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45937.461017361115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45937.461017361115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45937.461017361115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45937.461017361115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45937.461017361115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45937.461017361115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45937.461017361115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45937.461017361115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45937.461017361115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45937.461017361115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45937.461017361115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45937.461017361115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45937.461017361115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45937.461017361115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45937.461017361115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45937.461017361115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45937.461017361115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45937.461017361115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45937.461017361115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45937.461017361115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45937.461017361115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45937.461017361115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45937.461017361115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45937.461017361115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45937.461017361115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45937.461017361115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45937.461017361115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45937.461017361115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45937.461017361115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45937.461017361115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45937.461017361115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45937.461017361115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45937.461017361115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45937.461017361115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45937.461017361115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45937.461017361115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45937.461017361115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45937.461017361115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45937.461017361115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45937.461017361115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45937.461017361115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45937.461017361115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45937.461017361115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45937.461017361115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45937.461017361115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45937.461017361115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45937.461017361115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45937.461017361115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45937.461017361115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45937.461017361115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45937.461017361115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45937.461017361115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45937.461017361115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45937.461017361115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45937.461017361115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45937.461017361115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45937.461017361115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45937.461017361115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45937.461017361115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45937.461017361115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45937.461017361115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45937.461017361115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45937.461017361115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45937.461017361115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45937.461017361115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45937.461017361115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45937.461017361115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45937.461017361115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45937.461017361115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45937.461017361115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45937.461017361115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45937.461017361115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45937.461017361115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45937.461017361115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45937.461017361115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45937.461017361115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45937.461017361115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45937.461017361115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45937.461017361115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45937.461017361115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45937.461017361115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45937.461017361115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45937.461017361115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45937.461017361115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45937.461017361115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45937.461017361115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45937.461017361115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45937.461017361115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45937.461017361115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45937.461017361115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45937.461017361115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45937.461017361115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45937.461017361115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45937.461017361115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45937.461017361115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45937.461017361115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45937.461017361115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45937.461017361115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45937.461017361115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45937.461017361115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45937.461017361115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45937.461017361115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45937.461017361115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45937.461017361115</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45937.461017361115</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2"/>
  <sheetViews>
    <sheetView tabSelected="1" workbookViewId="0">
      <selection activeCell="A7" sqref="A7:X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233.98029976851831</v>
      </c>
      <c r="H2" s="105">
        <v>45703.474768518521</v>
      </c>
      <c r="I2" s="102" t="str">
        <f>IFERROR(VLOOKUP(D2,DB!A:F,6,0),"")</f>
        <v>SCECO</v>
      </c>
      <c r="J2" s="102" t="str">
        <f>IFERROR(VLOOKUP(D2,DB!A:G,7,0),"")</f>
        <v>Dead</v>
      </c>
      <c r="K2" s="107" t="s">
        <v>39057</v>
      </c>
      <c r="L2" s="99" t="str">
        <f>IFERROR(VLOOKUP(D2,DB!A:I,9,0),"")</f>
        <v>Latis</v>
      </c>
    </row>
    <row r="3" spans="1:16" ht="23.25" customHeight="1">
      <c r="A3" s="102" t="s">
        <v>39058</v>
      </c>
      <c r="B3" s="102" t="str">
        <f>IFERROR(VLOOKUP(D3,DB!A:K,11,0),"")</f>
        <v>R4</v>
      </c>
      <c r="C3" s="103">
        <v>2</v>
      </c>
      <c r="D3" s="99" t="s">
        <v>25891</v>
      </c>
      <c r="E3" s="104" t="s">
        <v>38964</v>
      </c>
      <c r="F3" s="105">
        <v>45935.156944444447</v>
      </c>
      <c r="G3" s="106">
        <f ca="1">IFERROR(NOW()-F3,"")</f>
        <v>2.304072916667792</v>
      </c>
      <c r="H3" s="105">
        <v>45935.07104166667</v>
      </c>
      <c r="I3" s="102" t="str">
        <f>IFERROR(VLOOKUP(D3,DB!A:F,6,0),"")</f>
        <v>Generator-SG</v>
      </c>
      <c r="J3" s="102" t="str">
        <f>IFERROR(VLOOKUP(D3,DB!A:G,7,0),"")</f>
        <v>Good</v>
      </c>
      <c r="K3" s="107" t="s">
        <v>39059</v>
      </c>
      <c r="L3" s="99" t="str">
        <f>IFERROR(VLOOKUP(D3,DB!A:I,9,0),"")</f>
        <v>Latis</v>
      </c>
    </row>
    <row r="4" spans="1:16" ht="15" customHeight="1">
      <c r="A4" s="132" t="s">
        <v>39060</v>
      </c>
      <c r="B4" s="132" t="str">
        <f>IFERROR(VLOOKUP(D4,DB!A:K,11,0),"")</f>
        <v>R4</v>
      </c>
      <c r="C4" s="133">
        <v>1</v>
      </c>
      <c r="D4" s="134" t="s">
        <v>36054</v>
      </c>
      <c r="E4" s="135" t="s">
        <v>38964</v>
      </c>
      <c r="F4" s="136">
        <v>45936.764467592591</v>
      </c>
      <c r="G4" s="137">
        <f ca="1">IFERROR(NOW()-F4,"")</f>
        <v>0.6965497685232549</v>
      </c>
      <c r="H4" s="136">
        <v>45936.758773148147</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2</v>
      </c>
      <c r="D5" s="134" t="s">
        <v>37069</v>
      </c>
      <c r="E5" s="135" t="s">
        <v>38964</v>
      </c>
      <c r="F5" s="136">
        <v>45937.180335648147</v>
      </c>
      <c r="G5" s="137">
        <f ca="1">IFERROR(NOW()-F5,"")</f>
        <v>0.28068171296763467</v>
      </c>
      <c r="H5" s="136">
        <v>45937.173946759256</v>
      </c>
      <c r="I5" s="132" t="str">
        <f>IFERROR(VLOOKUP(D5,DB!A:F,6,0),"")</f>
        <v>SCECO</v>
      </c>
      <c r="J5" s="132" t="str">
        <f>IFERROR(VLOOKUP(D5,DB!A:G,7,0),"")</f>
        <v>Vandalized</v>
      </c>
      <c r="K5" s="139" t="s">
        <v>39063</v>
      </c>
      <c r="L5" s="134" t="str">
        <f>IFERROR(VLOOKUP(D5,DB!A:I,9,0),"")</f>
        <v>Latis</v>
      </c>
    </row>
    <row r="6" spans="1:16" ht="15" customHeight="1">
      <c r="A6" s="132" t="s">
        <v>39064</v>
      </c>
      <c r="B6" s="132" t="str">
        <f>IFERROR(VLOOKUP(D6,DB!A:K,11,0),"")</f>
        <v>R4</v>
      </c>
      <c r="C6" s="133">
        <v>1</v>
      </c>
      <c r="D6" s="134" t="s">
        <v>36364</v>
      </c>
      <c r="E6" s="135" t="s">
        <v>38964</v>
      </c>
      <c r="F6" s="136">
        <v>45937.213888888888</v>
      </c>
      <c r="G6" s="137">
        <f ca="1">IFERROR(NOW()-F6,"")</f>
        <v>0.24712847222690471</v>
      </c>
      <c r="H6" s="136">
        <v>45937.208043981482</v>
      </c>
      <c r="I6" s="132" t="str">
        <f>IFERROR(VLOOKUP(D6,DB!A:F,6,0),"")</f>
        <v>SCECO</v>
      </c>
      <c r="J6" s="132" t="str">
        <f>IFERROR(VLOOKUP(D6,DB!A:G,7,0),"")</f>
        <v>In progress</v>
      </c>
      <c r="K6" s="139" t="s">
        <v>39065</v>
      </c>
      <c r="L6" s="134" t="str">
        <f>IFERROR(VLOOKUP(D6,DB!A:I,9,0),"")</f>
        <v>Latis</v>
      </c>
    </row>
    <row r="7" spans="1:16" ht="15" customHeight="1">
      <c r="A7" s="132" t="s">
        <v>39066</v>
      </c>
      <c r="B7" s="132" t="str">
        <f>IFERROR(VLOOKUP(D7,DB!A:K,11,0),"")</f>
        <v>R4</v>
      </c>
      <c r="C7" s="133">
        <v>1</v>
      </c>
      <c r="D7" s="134" t="s">
        <v>36759</v>
      </c>
      <c r="E7" s="135" t="s">
        <v>39043</v>
      </c>
      <c r="F7" s="136">
        <v>45937.32916666667</v>
      </c>
      <c r="G7" s="137">
        <f ca="1">IFERROR(NOW()-F7,"")</f>
        <v>0.13185069444443798</v>
      </c>
      <c r="H7" s="136">
        <v>45937.323738425926</v>
      </c>
      <c r="I7" s="132" t="str">
        <f>IFERROR(VLOOKUP(D7,DB!A:F,6,0),"")</f>
        <v>SCECO</v>
      </c>
      <c r="J7" s="132" t="str">
        <f>IFERROR(VLOOKUP(D7,DB!A:G,7,0),"")</f>
        <v>In progress</v>
      </c>
      <c r="K7" s="139" t="s">
        <v>39063</v>
      </c>
      <c r="L7" s="134" t="str">
        <f>IFERROR(VLOOKUP(D7,DB!A:I,9,0),"")</f>
        <v>Latis</v>
      </c>
    </row>
    <row r="8" spans="1:16" ht="15" customHeight="1">
      <c r="A8" s="132"/>
      <c r="B8" s="132" t="str">
        <f>IFERROR(VLOOKUP(D8,DB!A:K,11,0),"")</f>
        <v/>
      </c>
      <c r="C8" s="133"/>
      <c r="D8" s="134"/>
      <c r="E8" s="135"/>
      <c r="F8" s="136"/>
      <c r="G8" s="137">
        <f ca="1">IFERROR(NOW()-F8,"")</f>
        <v>45937.461017361115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45937.461017361115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45937.461017361115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45937.461017361115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45937.461017361115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45937.461017361115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45937.461017361115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45937.461017361115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45937.461017361115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45937.461017361115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45937.461017361115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45937.461017361115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45937.461017361115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45937.461017361115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45937.461017361115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45937.461017361115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45937.461017361115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45937.461017361115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45937.461017361115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45937.461017361115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7">
        <f ca="1">IFERROR(NOW()-F28,"")</f>
        <v>45937.461017361115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7">
        <f ca="1">IFERROR(NOW()-F29,"")</f>
        <v>45937.461017361115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45937.461017361115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45937.461017361115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45937.461017361115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45937.461017361115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45937.461017361115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45937.461017361115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45937.461017361115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45937.461017361115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45937.461017361115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45937.461017361115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45937.461017361115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45937.461017361115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45937.461017361115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45937.461017361115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45937.461017361115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45937.461017361115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45937.461017361115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45937.461017361115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45937.461017361115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45937.461017361115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45937.461017361115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45937.461017361115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45937.461017361115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45937.461017361115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45937.461017361115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45937.461017361115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45937.461017361115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45937.461017361115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45937.461017361115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45937.461017361115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45937.461017361115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45937.461017361115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45937.461017361115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45937.461017361115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45937.461017361115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45937.461017361115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45937.461017361115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45937.461017361115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45937.461017361115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45937.461017361115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45937.461017361115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45937.461017361115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45937.461017361115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45937.461017361115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45937.461017361115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45937.461017361115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45937.461017361115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45937.461017361115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45937.461017361115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45937.461017361115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45937.461017361115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45937.461017361115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45937.461017361115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45937.461017361115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45937.461017361115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45937.461017361115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45937.461017361115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45937.461017361115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45937.461017361115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45937.461017361115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45937.461017361115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45937.461017361115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45937.461017361115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45937.461017361115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45937.461017361115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45937.461017361115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45937.461017361115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45937.461017361115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45937.461017361115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45937.461017361115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45937.461017361115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45937.461017361115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45937.461017361115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45937.461017361115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45937.461017361115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45937.461017361115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45937.461017361115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45937.461017361115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45937.461017361115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45937.461017361115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45937.461017361115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45937.461017361115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45937.461017361115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45937.461017361115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45937.461017361115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45937.461017361115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45937.461017361115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45937.461017361115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45937.461017361115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45937.461017361115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45937.461017361115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45937.461017361115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45937.461017361115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45937.461017361115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45937.461017361115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45937.461017361115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45937.461017361115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45937.461017361115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45937.461017361115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45937.461017361115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45937.461017361115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45937.461017361115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45937.461017361115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45937.461017361115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45937.461017361115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45937.461017361115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45937.461017361115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45937.461017361115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45937.461017361115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45937.461017361115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45937.461017361115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45937.461017361115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45937.461017361115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45937.461017361115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45937.461017361115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45937.461017361115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45937.461017361115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45937.461017361115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45937.461017361115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45937.461017361115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45937.461017361115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45937.461017361115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45937.461017361115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45937.461017361115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45937.461017361115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45937.461017361115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45937.461017361115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45937.461017361115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45937.461017361115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45937.461017361115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45937.461017361115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45937.461017361115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45937.461017361115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45937.461017361115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45937.461017361115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45937.461017361115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45937.461017361115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45937.461017361115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45937.461017361115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45937.461017361115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45937.461017361115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45937.461017361115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45937.461017361115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45937.461017361115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45937.461017361115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45937.461017361115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45937.461017361115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45937.461017361115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45937.461017361115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45937.461017361115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45937.461017361115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45937.461017361115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45937.461017361115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45937.461017361115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45937.461017361115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45937.461017361115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45937.461017361115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45937.461017361115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45937.461017361115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45937.461017361115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45937.461017361115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45937.461017361115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45937.461017361115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45937.461017361115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45937.461017361115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45937.461017361115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45937.461017361115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45937.461017361115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45937.461017361115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45937.461017361115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45937.461017361115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45937.461017361115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45937.461017361115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45937.461017361115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45937.461017361115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45937.461017361115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45937.461017361115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45937.461017361115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45937.461017361115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45937.461017361115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45937.461017361115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45937.461017361115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45937.461017361115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45937.461017361115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45937.461017361115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45937.461017361115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45937.461017361115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45937.461017361115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45937.461017361115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45937.461017361115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45937.461017361115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45937.461017361115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45937.461017361115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45937.461017361115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45937.461017361115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45937.461017361115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45937.461017361115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45937.461017361115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45937.461017361115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45937.461017361115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45937.461017361115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45937.461017361115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45937.461017361115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45937.461017361115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45937.461017361115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45937.461017361115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45937.461017361115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45937.461017361115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45937.461017361115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45937.461017361115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45937.461017361115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45937.461017361115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45937.461017361115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45937.461017361115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45937.461017361115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45937.461017361115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45937.461017361115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45937.461017361115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45937.461017361115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45937.461017361115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45937.461017361115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45937.461017361115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45937.461017361115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45937.461017361115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45937.461017361115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45937.461017361115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45937.461017361115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45937.461017361115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45937.461017361115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45937.461017361115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45937.461017361115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45937.461017361115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45937.461017361115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45937.461017361115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45937.461017361115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45937.461017361115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45937.461017361115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45937.461017361115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45937.461017361115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45937.461017361115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45937.461017361115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45937.461017361115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45937.461017361115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45937.461017361115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45937.461017361115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45937.461017361115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45937.461017361115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45937.461017361115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45937.461017361115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45937.461017361115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45937.461017361115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45937.461017361115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45937.461017361115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45937.461017361115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45937.461017361115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45937.461017361115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45937.461017361115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45937.461017361115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45937.461017361115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45937.461017361115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45937.461017361115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45937.461017361115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45937.461017361115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45937.461017361115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45937.461017361115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45937.461017361115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45937.461017361115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45937.461017361115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45937.461017361115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45937.461017361115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45937.461017361115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45937.461017361115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45937.461017361115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45937.461017361115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45937.461017361115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45937.461017361115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45937.461017361115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45937.461017361115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45937.461017361115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45937.461017361115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45937.461017361115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45937.461017361115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45937.461017361115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45937.461017361115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45937.461017361115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45937.461017361115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45937.461017361115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45937.461017361115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45937.461017361115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45937.461017361115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45937.461017361115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45937.461017361115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45937.461017361115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45937.461017361115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45937.461017361115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45937.461017361115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45937.461017361115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45937.461017361115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45937.461017361115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45937.461017361115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45937.461017361115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45937.461017361115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45937.461017361115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45937.461017361115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45937.461017361115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45937.461017361115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45937.461017361115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45937.461017361115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45937.461017361115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45937.461017361115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45937.461017361115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45937.461017361115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45937.461017361115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45937.461017361115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45937.461017361115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45937.461017361115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45937.461017361115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45937.461017361115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45937.461017361115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45937.461017361115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45937.461017361115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45937.461017361115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45937.461017361115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45937.461017361115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45937.461017361115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45937.461017361115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45937.461017361115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45937.461017361115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45937.461017361115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45937.461017361115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45937.461017361115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45937.461017361115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45937.461017361115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45937.461017361115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45937.461017361115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45937.461017361115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45937.461017361115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45937.461017361115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45937.461017361115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45937.461017361115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45937.461017361115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45937.461017361115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45937.461017361115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45937.461017361115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45937.461017361115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45937.461017361115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45937.461017361115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45937.461017361115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45937.461017361115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45937.461017361115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45937.461017361115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45937.461017361115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45937.461017361115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45937.461017361115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45937.461017361115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45937.461017361115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45937.461017361115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45937.461017361115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45937.461017361115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45937.461017361115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45937.461017361115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45937.461017361115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45937.461017361115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45937.461017361115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45937.461017361115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45937.461017361115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45937.461017361115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45937.461017361115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45937.461017361115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45937.461017361115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45937.461017361115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45937.461017361115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45937.461017361115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45937.461017361115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45937.461017361115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45937.461017361115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45937.461017361115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45937.461017361115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45937.461017361115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45937.461017361115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45937.461017361115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45937.461017361115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45937.461017361115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45937.461017361115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45937.461017361115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45937.461017361115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45937.461017361115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45937.461017361115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45937.461017361115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45937.461017361115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45937.461017361115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45937.461017361115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45937.461017361115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45937.461017361115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45937.461017361115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45937.461017361115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45937.461017361115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45937.461017361115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45937.461017361115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45937.461017361115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45937.461017361115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45937.461017361115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45937.461017361115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45937.461017361115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45937.461017361115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45937.461017361115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45937.461017361115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45937.461017361115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45937.461017361115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45937.461017361115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45937.461017361115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45937.461017361115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45937.461017361115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45937.461017361115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45937.461017361115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45937.461017361115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45937.461017361115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45937.461017361115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45937.461017361115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45937.461017361115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45937.461017361115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45937.461017361115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45937.461017361115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45937.461017361115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45937.461017361115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45937.461017361115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45937.461017361115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45937.461017361115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45937.461017361115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45937.461017361115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45937.461017361115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45937.461017361115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45937.461017361115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45937.461017361115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45937.461017361115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45937.461017361115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45937.461017361115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45937.461017361115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45937.461017361115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45937.461017361115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45937.461017361115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45937.461017361115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45937.461017361115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45937.461017361115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45937.461017361115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45937.461017361115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45937.461017361115</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45937.461017361115</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45937.461017361115</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45937.461017361115</v>
      </c>
      <c r="H479" s="136"/>
      <c r="I479" s="132" t="str">
        <f>IFERROR(VLOOKUP(D479,DB!A:F,6,0),"")</f>
        <v/>
      </c>
      <c r="J479" s="132" t="str">
        <f>IFERROR(VLOOKUP(D479,DB!A:G,7,0),"")</f>
        <v/>
      </c>
      <c r="K479" s="139"/>
      <c r="L479" s="134" t="str">
        <f>IFERROR(VLOOKUP(D479,DB!A:I,9,0),"")</f>
        <v/>
      </c>
    </row>
    <row r="480" spans="1:12" ht="15" customHeight="1">
      <c r="A480" s="132"/>
      <c r="B480" s="132" t="str">
        <f>IFERROR(VLOOKUP(D480,DB!A:K,11,0),"")</f>
        <v/>
      </c>
      <c r="C480" s="133"/>
      <c r="D480" s="134"/>
      <c r="E480" s="135"/>
      <c r="F480" s="136"/>
      <c r="G480" s="138">
        <f ca="1">IFERROR(NOW()-F480,"")</f>
        <v>45937.461017361115</v>
      </c>
      <c r="H480" s="136"/>
      <c r="I480" s="132" t="str">
        <f>IFERROR(VLOOKUP(D480,DB!A:F,6,0),"")</f>
        <v/>
      </c>
      <c r="J480" s="132" t="str">
        <f>IFERROR(VLOOKUP(D480,DB!A:G,7,0),"")</f>
        <v/>
      </c>
      <c r="K480" s="139"/>
      <c r="L480" s="134" t="str">
        <f>IFERROR(VLOOKUP(D480,DB!A:I,9,0),"")</f>
        <v/>
      </c>
    </row>
    <row r="481" spans="1:12" ht="15" customHeight="1">
      <c r="A481" s="132"/>
      <c r="B481" s="132" t="str">
        <f>IFERROR(VLOOKUP(D481,DB!A:K,11,0),"")</f>
        <v/>
      </c>
      <c r="C481" s="133"/>
      <c r="D481" s="134"/>
      <c r="E481" s="135"/>
      <c r="F481" s="136"/>
      <c r="G481" s="138">
        <f ca="1">IFERROR(NOW()-F481,"")</f>
        <v>45937.461017361115</v>
      </c>
      <c r="H481" s="136"/>
      <c r="I481" s="132" t="str">
        <f>IFERROR(VLOOKUP(D481,DB!A:F,6,0),"")</f>
        <v/>
      </c>
      <c r="J481" s="132" t="str">
        <f>IFERROR(VLOOKUP(D481,DB!A:G,7,0),"")</f>
        <v/>
      </c>
      <c r="K481" s="139"/>
      <c r="L481" s="134" t="str">
        <f>IFERROR(VLOOKUP(D481,DB!A:I,9,0),"")</f>
        <v/>
      </c>
    </row>
    <row r="482" spans="1:12" ht="15" customHeight="1">
      <c r="A482" s="140"/>
      <c r="B482" s="140" t="str">
        <f>IFERROR(VLOOKUP(D482,DB!A:K,11,0),"")</f>
        <v/>
      </c>
      <c r="C482" s="141"/>
      <c r="D482" s="142"/>
      <c r="E482" s="143"/>
      <c r="F482" s="144"/>
      <c r="G482" s="145">
        <f ca="1">IFERROR(NOW()-F482,"")</f>
        <v>45937.461017361115</v>
      </c>
      <c r="H482" s="144"/>
      <c r="I482" s="140" t="str">
        <f>IFERROR(VLOOKUP(D482,DB!A:F,6,0),"")</f>
        <v/>
      </c>
      <c r="J482" s="140" t="str">
        <f>IFERROR(VLOOKUP(D482,DB!A:G,7,0),"")</f>
        <v/>
      </c>
      <c r="K482" s="146"/>
      <c r="L482" s="142" t="str">
        <f>IFERROR(VLOOKUP(D482,DB!A:I,9,0),"")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37" t="s">
        <v>36000</v>
      </c>
      <c r="E2" s="37" t="s">
        <v>38964</v>
      </c>
      <c r="F2" s="38">
        <v>45891.832060185188</v>
      </c>
      <c r="G2" s="39">
        <f t="shared" ref="G2" ca="1" si="0">IFERROR(NOW()-F2,"-")</f>
        <v>45.628957175926189</v>
      </c>
      <c r="H2" s="38">
        <v>45891.790393518517</v>
      </c>
      <c r="I2" s="37" t="str">
        <f>IFERROR(VLOOKUP(D2,DB!A:F,6,0),"")</f>
        <v>Generator-SG</v>
      </c>
      <c r="J2" s="37" t="str">
        <f>IFERROR(VLOOKUP(D2,DB!A:G,7,0),"")</f>
        <v>Vandalized</v>
      </c>
      <c r="K2" s="37" t="s">
        <v>39068</v>
      </c>
      <c r="L2" s="37" t="str">
        <f>IFERROR(VLOOKUP(D2,DB!A:I,9,0),"")</f>
        <v>Latis</v>
      </c>
      <c r="M2" s="128"/>
    </row>
    <row r="3" spans="1:13" ht="30.75">
      <c r="A3" s="37" t="s">
        <v>39069</v>
      </c>
      <c r="B3" s="37" t="str">
        <f>IFERROR(VLOOKUP(D3,DB!A:K,11,0),"")</f>
        <v>R5</v>
      </c>
      <c r="C3" s="37">
        <v>1</v>
      </c>
      <c r="D3" s="37" t="s">
        <v>31295</v>
      </c>
      <c r="E3" s="37" t="s">
        <v>39043</v>
      </c>
      <c r="F3" s="38">
        <v>45926.188877314817</v>
      </c>
      <c r="G3" s="39">
        <f ca="1">IFERROR(NOW()-F3,"-")</f>
        <v>11.272140046297864</v>
      </c>
      <c r="H3" s="38">
        <v>45926.158159722225</v>
      </c>
      <c r="I3" s="37" t="str">
        <f>IFERROR(VLOOKUP(D3,DB!A:F,6,0),"")</f>
        <v>SCECO</v>
      </c>
      <c r="J3" s="37" t="str">
        <f>IFERROR(VLOOKUP(D3,DB!A:G,7,0),"")</f>
        <v>Good</v>
      </c>
      <c r="K3" s="37" t="s">
        <v>39070</v>
      </c>
      <c r="L3" s="37" t="str">
        <f>IFERROR(VLOOKUP(D3,DB!A:I,9,0),"")</f>
        <v>Latis</v>
      </c>
      <c r="M3" s="128"/>
    </row>
    <row r="4" spans="1:13" ht="15">
      <c r="A4" s="37" t="s">
        <v>39071</v>
      </c>
      <c r="B4" s="37" t="str">
        <f>IFERROR(VLOOKUP(D4,DB!A:K,11,0),"")</f>
        <v>R5</v>
      </c>
      <c r="C4" s="37">
        <v>2</v>
      </c>
      <c r="D4" s="37" t="s">
        <v>37362</v>
      </c>
      <c r="E4" s="37" t="s">
        <v>39043</v>
      </c>
      <c r="F4" s="38">
        <v>45937.405081018522</v>
      </c>
      <c r="G4" s="39">
        <f ca="1">IFERROR(NOW()-F4,"-")</f>
        <v>5.5936342592758592E-2</v>
      </c>
      <c r="H4" s="38">
        <v>45937.391967592594</v>
      </c>
      <c r="I4" s="37" t="str">
        <f>IFERROR(VLOOKUP(D4,DB!A:F,6,0),"")</f>
        <v>Generator-SG</v>
      </c>
      <c r="J4" s="37" t="str">
        <f>IFERROR(VLOOKUP(D4,DB!A:G,7,0),"")</f>
        <v>Vandalized</v>
      </c>
      <c r="K4" s="37" t="s">
        <v>39072</v>
      </c>
      <c r="L4" s="37" t="str">
        <f>IFERROR(VLOOKUP(D4,DB!A:I,9,0),"")</f>
        <v>Latis</v>
      </c>
      <c r="M4" s="128"/>
    </row>
    <row r="5" spans="1:13" ht="15">
      <c r="A5" s="37" t="s">
        <v>39073</v>
      </c>
      <c r="B5" s="37" t="str">
        <f>IFERROR(VLOOKUP(D5,DB!A:K,11,0),"")</f>
        <v>R5</v>
      </c>
      <c r="C5" s="37">
        <v>2</v>
      </c>
      <c r="D5" s="37" t="s">
        <v>38433</v>
      </c>
      <c r="E5" s="37" t="s">
        <v>38964</v>
      </c>
      <c r="F5" s="38" t="s">
        <v>24</v>
      </c>
      <c r="G5" s="39" t="str">
        <f ca="1">IFERROR(NOW()-F5,"-")</f>
        <v>-</v>
      </c>
      <c r="H5" s="38">
        <v>45937.414733796293</v>
      </c>
      <c r="I5" s="37" t="str">
        <f>IFERROR(VLOOKUP(D5,DB!A:F,6,0),"")</f>
        <v>SCECO</v>
      </c>
      <c r="J5" s="37" t="str">
        <f>IFERROR(VLOOKUP(D5,DB!A:G,7,0),"")</f>
        <v>Haj Removal</v>
      </c>
      <c r="K5" s="37" t="s">
        <v>39074</v>
      </c>
      <c r="L5" s="37" t="str">
        <f>IFERROR(VLOOKUP(D5,DB!A:I,9,0),"")</f>
        <v>Latis</v>
      </c>
      <c r="M5" s="128"/>
    </row>
    <row r="6" spans="1:13" ht="15">
      <c r="A6" s="37" t="s">
        <v>39075</v>
      </c>
      <c r="B6" s="37" t="str">
        <f>IFERROR(VLOOKUP(D6,DB!A:K,11,0),"")</f>
        <v>R5</v>
      </c>
      <c r="C6" s="37">
        <v>1</v>
      </c>
      <c r="D6" s="129" t="s">
        <v>34786</v>
      </c>
      <c r="E6" s="37" t="s">
        <v>38964</v>
      </c>
      <c r="F6" s="38" t="s">
        <v>24</v>
      </c>
      <c r="G6" s="39" t="str">
        <f ca="1">IFERROR(NOW()-F6,"-")</f>
        <v>-</v>
      </c>
      <c r="H6" s="38">
        <v>45937.433587962965</v>
      </c>
      <c r="I6" s="37" t="str">
        <f>IFERROR(VLOOKUP(D6,DB!A:F,6,0),"")</f>
        <v>Generator-SG</v>
      </c>
      <c r="J6" s="37" t="str">
        <f>IFERROR(VLOOKUP(D6,DB!A:G,7,0),"")</f>
        <v>Vandalized</v>
      </c>
      <c r="K6" s="37" t="s">
        <v>39076</v>
      </c>
      <c r="L6" s="37" t="str">
        <f>IFERROR(VLOOKUP(D6,DB!A:I,9,0),"")</f>
        <v>Latis</v>
      </c>
      <c r="M6" s="128"/>
    </row>
    <row r="7" spans="1:13" ht="15">
      <c r="A7" s="37"/>
      <c r="B7" s="37" t="str">
        <f>IFERROR(VLOOKUP(D7,DB!A:K,11,0),"")</f>
        <v/>
      </c>
      <c r="C7" s="37"/>
      <c r="D7"/>
      <c r="E7" s="37"/>
      <c r="F7" s="38"/>
      <c r="G7" s="39">
        <f ca="1">IFERROR(NOW()-F7,"-")</f>
        <v>45937.461017361115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45937.461017361115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45937.461017361115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45937.461017361115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45937.461017361115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45937.461017361115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45937.461017361115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45937.461017361115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45937.461017361115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45937.461017361115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45937.461017361115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45937.461017361115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45937.461017361115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45937.461017361115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45937.461017361115</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45937.461017361115</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45937.461017361115</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45937.461017361115</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45937.461017361115</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45937.461017361115</v>
      </c>
      <c r="H26" s="38"/>
      <c r="I26" s="37" t="str">
        <f>IFERROR(VLOOKUP(D26,DB!A:F,6,0),"")</f>
        <v/>
      </c>
      <c r="J26" s="37" t="str">
        <f>IFERROR(VLOOKUP(D26,DB!A:G,7,0),"")</f>
        <v/>
      </c>
      <c r="K26" s="37"/>
      <c r="L26" s="37" t="str">
        <f>IFERROR(VLOOKUP(D26,DB!A:I,9,0),"")</f>
        <v/>
      </c>
      <c r="M26" s="128"/>
    </row>
    <row r="27" spans="1:13" ht="15">
      <c r="A27" s="37"/>
      <c r="B27" s="37" t="str">
        <f>IFERROR(VLOOKUP(D27,DB!A:K,11,0),"")</f>
        <v/>
      </c>
      <c r="C27" s="37"/>
      <c r="D27" s="37"/>
      <c r="E27" s="37"/>
      <c r="F27" s="38"/>
      <c r="G27" s="39">
        <f ca="1">IFERROR(NOW()-F27,"-")</f>
        <v>45937.461017361115</v>
      </c>
      <c r="H27" s="38"/>
      <c r="I27" s="37" t="str">
        <f>IFERROR(VLOOKUP(D27,DB!A:F,6,0),"")</f>
        <v/>
      </c>
      <c r="J27" s="37" t="str">
        <f>IFERROR(VLOOKUP(D27,DB!A:G,7,0),"")</f>
        <v/>
      </c>
      <c r="K27" s="37"/>
      <c r="L27" s="37" t="str">
        <f>IFERROR(VLOOKUP(D27,DB!A:I,9,0),"")</f>
        <v/>
      </c>
      <c r="M27" s="128"/>
    </row>
    <row r="28" spans="1:13" ht="15">
      <c r="A28" s="84"/>
      <c r="B28" s="84" t="str">
        <f>IFERROR(VLOOKUP(D28,DB!A:K,11,0),"")</f>
        <v/>
      </c>
      <c r="C28" s="84"/>
      <c r="D28" s="84"/>
      <c r="E28" s="84"/>
      <c r="F28" s="126"/>
      <c r="G28" s="127">
        <f ca="1">IFERROR(NOW()-F28,"-")</f>
        <v>45937.461017361115</v>
      </c>
      <c r="H28" s="126"/>
      <c r="I28" s="84" t="str">
        <f>IFERROR(VLOOKUP(D28,DB!A:F,6,0),"")</f>
        <v/>
      </c>
      <c r="J28" s="84" t="str">
        <f>IFERROR(VLOOKUP(D28,DB!A:G,7,0),"")</f>
        <v/>
      </c>
      <c r="K28" s="84"/>
      <c r="L28" s="84" t="str">
        <f>IFERROR(VLOOKUP(D28,DB!A:I,9,0),"")</f>
        <v/>
      </c>
      <c r="M28" s="128"/>
    </row>
    <row r="29" spans="1:13" ht="15">
      <c r="A29" s="84"/>
      <c r="B29" s="84" t="str">
        <f>IFERROR(VLOOKUP(D29,DB!A:K,11,0),"")</f>
        <v/>
      </c>
      <c r="C29" s="84"/>
      <c r="D29" s="84"/>
      <c r="E29" s="84"/>
      <c r="F29" s="126"/>
      <c r="G29" s="127">
        <f ca="1">IFERROR(NOW()-F29,"-")</f>
        <v>45937.461017361115</v>
      </c>
      <c r="H29" s="126"/>
      <c r="I29" s="84" t="str">
        <f>IFERROR(VLOOKUP(D29,DB!A:F,6,0),"")</f>
        <v/>
      </c>
      <c r="J29" s="84" t="str">
        <f>IFERROR(VLOOKUP(D29,DB!A:G,7,0),"")</f>
        <v/>
      </c>
      <c r="K29" s="84"/>
      <c r="L29" s="84" t="str">
        <f>IFERROR(VLOOKUP(D29,DB!A:I,9,0),"")</f>
        <v/>
      </c>
    </row>
    <row r="30" spans="1:13" ht="15">
      <c r="A30" s="37"/>
      <c r="B30" s="37" t="str">
        <f>IFERROR(VLOOKUP(D30,DB!A:K,11,0),"")</f>
        <v/>
      </c>
      <c r="C30" s="37"/>
      <c r="D30" s="37"/>
      <c r="E30" s="37"/>
      <c r="F30" s="38"/>
      <c r="G30" s="39">
        <f ca="1">IFERROR(NOW()-F30,"-")</f>
        <v>45937.461017361115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45937.461017361115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45937.461017361115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45937.461017361115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45937.461017361115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45937.461017361115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45937.461017361115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45937.461017361115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45937.461017361115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45937.461017361115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45937.461017361115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45937.461017361115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45937.461017361115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45937.461017361115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45937.461017361115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45937.461017361115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45937.461017361115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45937.461017361115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45937.461017361115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45937.461017361115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45937.461017361115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45937.461017361115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45937.461017361115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45937.461017361115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45937.461017361115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45937.461017361115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45937.461017361115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45937.461017361115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45937.461017361115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45937.461017361115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45937.461017361115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45937.461017361115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45937.461017361115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45937.461017361115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45937.461017361115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45937.461017361115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45937.461017361115</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6"/>
      <c r="G67" s="127">
        <f ca="1">IFERROR(NOW()-F67,"-")</f>
        <v>45937.461017361115</v>
      </c>
      <c r="H67" s="126"/>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ca="1">IFERROR(NOW()-F68,"-")</f>
        <v>45937.461017361115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45937.461017361115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45937.461017361115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45937.461017361115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45937.461017361115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45937.461017361115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45937.461017361115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45937.461017361115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45937.461017361115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45937.461017361115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45937.461017361115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45937.461017361115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45937.461017361115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45937.461017361115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45937.461017361115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45937.461017361115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45937.461017361115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45937.461017361115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45937.461017361115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45937.461017361115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45937.461017361115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45937.461017361115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45937.461017361115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45937.461017361115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45937.461017361115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45937.461017361115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45937.461017361115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45937.461017361115</v>
      </c>
      <c r="H95" s="38"/>
      <c r="I95" s="37" t="str">
        <f>IFERROR(VLOOKUP(D95,DB!A:F,6,0),"")</f>
        <v/>
      </c>
      <c r="J95" s="37" t="str">
        <f>IFERROR(VLOOKUP(D95,DB!A:G,7,0),"")</f>
        <v/>
      </c>
      <c r="K95" s="37"/>
      <c r="L95" s="37" t="str">
        <f>IFERROR(VLOOKUP(D95,DB!A:I,9,0),"")</f>
        <v/>
      </c>
    </row>
    <row r="96" spans="1:12" ht="15">
      <c r="A96" s="84"/>
      <c r="B96" s="84" t="str">
        <f>IFERROR(VLOOKUP(D96,DB!A:K,11,0),"")</f>
        <v/>
      </c>
      <c r="C96" s="84"/>
      <c r="D96" s="84"/>
      <c r="E96" s="84"/>
      <c r="F96" s="126"/>
      <c r="G96" s="127">
        <f ca="1">IFERROR(NOW()-F96,"-")</f>
        <v>45937.461017361115</v>
      </c>
      <c r="H96" s="126"/>
      <c r="I96" s="84" t="str">
        <f>IFERROR(VLOOKUP(D96,DB!A:F,6,0),"")</f>
        <v/>
      </c>
      <c r="J96" s="84" t="str">
        <f>IFERROR(VLOOKUP(D96,DB!A:G,7,0),"")</f>
        <v/>
      </c>
      <c r="K96" s="84"/>
      <c r="L96" s="84" t="str">
        <f>IFERROR(VLOOKUP(D96,DB!A:I,9,0),"")</f>
        <v/>
      </c>
    </row>
    <row r="97" spans="1:12" ht="15">
      <c r="A97" s="37"/>
      <c r="B97" s="37" t="str">
        <f>IFERROR(VLOOKUP(D97,DB!A:K,11,0),"")</f>
        <v/>
      </c>
      <c r="C97" s="37"/>
      <c r="D97" s="37"/>
      <c r="E97" s="37"/>
      <c r="F97" s="38"/>
      <c r="G97" s="39">
        <f ca="1">IFERROR(NOW()-F97,"-")</f>
        <v>45937.461017361115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45937.461017361115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45937.461017361115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45937.461017361115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45937.461017361115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45937.461017361115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45937.461017361115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45937.461017361115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45937.461017361115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45937.461017361115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45937.461017361115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45937.461017361115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45937.461017361115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45937.461017361115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45937.461017361115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45937.461017361115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45937.461017361115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45937.461017361115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45937.461017361115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45937.461017361115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45937.461017361115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45937.461017361115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45937.461017361115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45937.461017361115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45937.461017361115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45937.461017361115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45937.461017361115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45937.461017361115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45937.461017361115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45937.461017361115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45937.461017361115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45937.461017361115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45937.461017361115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45937.461017361115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45937.461017361115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45937.461017361115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45937.461017361115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45937.461017361115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45937.461017361115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45937.461017361115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45937.461017361115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45937.461017361115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45937.461017361115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45937.461017361115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45937.461017361115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45937.461017361115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45937.461017361115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45937.461017361115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45937.461017361115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45937.461017361115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45937.461017361115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45937.461017361115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45937.461017361115</v>
      </c>
      <c r="H149" s="38"/>
      <c r="I149" s="37" t="str">
        <f>IFERROR(VLOOKUP(D149,DB!A:F,6,0),"")</f>
        <v/>
      </c>
      <c r="J149" s="37" t="str">
        <f>IFERROR(VLOOKUP(D149,DB!A:G,7,0),"")</f>
        <v/>
      </c>
      <c r="K149" s="37"/>
      <c r="L149" s="37" t="str">
        <f>IFERROR(VLOOKUP(D149,DB!A:I,9,0),"")</f>
        <v/>
      </c>
    </row>
    <row r="150" spans="1:12" ht="15">
      <c r="A150" s="84"/>
      <c r="B150" s="84" t="str">
        <f>IFERROR(VLOOKUP(D150,DB!A:K,11,0),"")</f>
        <v/>
      </c>
      <c r="C150" s="84"/>
      <c r="D150" s="84"/>
      <c r="E150" s="84"/>
      <c r="F150" s="126"/>
      <c r="G150" s="127">
        <f ca="1">IFERROR(NOW()-F150,"-")</f>
        <v>45937.461017361115</v>
      </c>
      <c r="H150" s="126"/>
      <c r="I150" s="84" t="str">
        <f>IFERROR(VLOOKUP(D150,DB!A:F,6,0),"")</f>
        <v/>
      </c>
      <c r="J150" s="84" t="str">
        <f>IFERROR(VLOOKUP(D150,DB!A:G,7,0),"")</f>
        <v/>
      </c>
      <c r="K150" s="84"/>
      <c r="L150" s="84"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69" ht="15"/>
    <row r="1377" ht="15"/>
    <row r="1379" ht="15"/>
    <row r="1380"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0"/>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39077</v>
      </c>
      <c r="B2" s="112" t="s">
        <v>5398</v>
      </c>
      <c r="C2" s="129">
        <v>1</v>
      </c>
      <c r="D2" s="112" t="s">
        <v>34463</v>
      </c>
      <c r="E2" s="129" t="s">
        <v>39078</v>
      </c>
      <c r="F2" s="130">
        <v>45926.772847222222</v>
      </c>
      <c r="G2" s="81">
        <f ca="1">IFERROR(NOW()-F2,"-")</f>
        <v>10.688170138892019</v>
      </c>
      <c r="H2" s="131">
        <v>45927.449074074102</v>
      </c>
      <c r="I2" s="112" t="str">
        <f>IFERROR(VLOOKUP(D2,DB!A:F,6,0),"")</f>
        <v>SCECO</v>
      </c>
      <c r="J2" s="112" t="str">
        <f>IFERROR(VLOOKUP(D2,DB!A:G,7,0),"")</f>
        <v>Weak</v>
      </c>
      <c r="K2" s="129" t="s">
        <v>39079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45937.461017361115</v>
      </c>
      <c r="H3" s="131">
        <v>45927.987534722219</v>
      </c>
      <c r="I3" s="112" t="str">
        <f>IFERROR(VLOOKUP(D3,DB!A:F,6,0),"")</f>
        <v>SCECO</v>
      </c>
      <c r="J3" s="112" t="str">
        <f>IFERROR(VLOOKUP(D3,DB!A:G,7,0),"")</f>
        <v>Vandalized</v>
      </c>
      <c r="K3" s="129" t="s">
        <v>39080</v>
      </c>
      <c r="L3" s="118" t="str">
        <f>IFERROR(VLOOKUP(D3,DB!A:I,9,0),"")</f>
        <v>Latis</v>
      </c>
    </row>
    <row r="4" spans="1:16383" ht="31.5" customHeight="1">
      <c r="A4" s="129" t="s">
        <v>39081</v>
      </c>
      <c r="B4" s="112" t="s">
        <v>5398</v>
      </c>
      <c r="C4" s="129">
        <v>1</v>
      </c>
      <c r="D4" s="112" t="s">
        <v>32861</v>
      </c>
      <c r="E4" s="129" t="s">
        <v>39078</v>
      </c>
      <c r="F4" s="130">
        <v>45933.880972222221</v>
      </c>
      <c r="G4" s="81">
        <f ca="1">IFERROR(NOW()-F4,"-")</f>
        <v>3.5800451388931833</v>
      </c>
      <c r="H4" s="131">
        <v>45929.455266203702</v>
      </c>
      <c r="I4" s="112" t="str">
        <f>IFERROR(VLOOKUP(D4,DB!A:F,6,0),"")</f>
        <v>SCECO</v>
      </c>
      <c r="J4" s="112" t="str">
        <f>IFERROR(VLOOKUP(D4,DB!A:G,7,0),"")</f>
        <v>In progress</v>
      </c>
      <c r="K4" s="129" t="s">
        <v>39079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39082</v>
      </c>
      <c r="B5" s="112" t="s">
        <v>5398</v>
      </c>
      <c r="C5" s="129">
        <v>1</v>
      </c>
      <c r="D5" s="112" t="s">
        <v>33408</v>
      </c>
      <c r="E5" s="129" t="s">
        <v>38964</v>
      </c>
      <c r="F5" s="130">
        <v>45934.942245370374</v>
      </c>
      <c r="G5" s="81">
        <f ca="1">IFERROR(NOW()-F5,"-")</f>
        <v>2.5187719907407882</v>
      </c>
      <c r="H5" s="131">
        <v>45934.470231481479</v>
      </c>
      <c r="I5" s="112" t="str">
        <f>IFERROR(VLOOKUP(D5,DB!A:F,6,0),"")</f>
        <v>SCECO</v>
      </c>
      <c r="J5" s="112" t="str">
        <f>IFERROR(VLOOKUP(D5,DB!A:G,7,0),"")</f>
        <v>Dead</v>
      </c>
      <c r="K5" s="129" t="s">
        <v>39079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39083</v>
      </c>
      <c r="B6" s="112" t="str">
        <f>IFERROR(VLOOKUP(D6,DB!A:K,11,0),"")</f>
        <v>R6</v>
      </c>
      <c r="C6" s="114">
        <v>1</v>
      </c>
      <c r="D6" s="112" t="s">
        <v>33009</v>
      </c>
      <c r="E6" s="115" t="s">
        <v>38964</v>
      </c>
      <c r="F6" s="116">
        <v>45937.073495370372</v>
      </c>
      <c r="G6" s="81">
        <f ca="1">IFERROR(NOW()-F6,"-")</f>
        <v>0.38752199074224336</v>
      </c>
      <c r="H6" s="116">
        <v>45937.053842592592</v>
      </c>
      <c r="I6" s="112" t="str">
        <f>IFERROR(VLOOKUP(D6,DB!A:F,6,0),"")</f>
        <v>SCECO</v>
      </c>
      <c r="J6" s="112" t="str">
        <f>IFERROR(VLOOKUP(D6,DB!A:G,7,0),"")</f>
        <v>Dead+No BB Design</v>
      </c>
      <c r="K6" s="117" t="s">
        <v>39084</v>
      </c>
      <c r="L6" s="118" t="str">
        <f>IFERROR(VLOOKUP(D6,DB!A:I,9,0),"")</f>
        <v>Latis</v>
      </c>
    </row>
    <row r="7" spans="1:16383" ht="31.5" customHeight="1">
      <c r="A7" s="113" t="s">
        <v>39085</v>
      </c>
      <c r="B7" s="112" t="str">
        <f>IFERROR(VLOOKUP(D7,DB!A:K,11,0),"")</f>
        <v>R6</v>
      </c>
      <c r="C7" s="114">
        <v>1</v>
      </c>
      <c r="D7" s="112" t="s">
        <v>32708</v>
      </c>
      <c r="E7" s="129" t="s">
        <v>39078</v>
      </c>
      <c r="F7" s="116">
        <v>45937.446932870371</v>
      </c>
      <c r="G7" s="81">
        <f ca="1">IFERROR(NOW()-F7,"-")</f>
        <v>1.4084490743698552E-2</v>
      </c>
      <c r="H7" s="116">
        <v>45937.397986111115</v>
      </c>
      <c r="I7" s="112" t="str">
        <f>IFERROR(VLOOKUP(D7,DB!A:F,6,0),"")</f>
        <v>SCECO</v>
      </c>
      <c r="J7" s="112" t="str">
        <f>IFERROR(VLOOKUP(D7,DB!A:G,7,0),"")</f>
        <v>Dead</v>
      </c>
      <c r="K7" s="117" t="s">
        <v>39086</v>
      </c>
      <c r="L7" s="118" t="str">
        <f>IFERROR(VLOOKUP(D7,DB!A:I,9,0),"")</f>
        <v>Latis</v>
      </c>
    </row>
    <row r="8" spans="1:16383" ht="31.5" customHeight="1">
      <c r="A8" s="113" t="s">
        <v>39087</v>
      </c>
      <c r="B8" s="112" t="str">
        <f>IFERROR(VLOOKUP(D8,DB!A:K,11,0),"")</f>
        <v>R6</v>
      </c>
      <c r="C8" s="114">
        <v>3</v>
      </c>
      <c r="D8" s="112" t="s">
        <v>32993</v>
      </c>
      <c r="E8" s="115" t="s">
        <v>38964</v>
      </c>
      <c r="F8" s="116"/>
      <c r="G8" s="81">
        <f ca="1">IFERROR(NOW()-F8,"-")</f>
        <v>45937.461017361115</v>
      </c>
      <c r="H8" s="116">
        <v>45937.366168981483</v>
      </c>
      <c r="I8" s="112" t="str">
        <f>IFERROR(VLOOKUP(D8,DB!A:F,6,0),"")</f>
        <v>SCECO</v>
      </c>
      <c r="J8" s="112" t="str">
        <f>IFERROR(VLOOKUP(D8,DB!A:G,7,0),"")</f>
        <v>Dead</v>
      </c>
      <c r="K8" s="117" t="s">
        <v>39088</v>
      </c>
      <c r="L8" s="118" t="str">
        <f>IFERROR(VLOOKUP(D8,DB!A:I,9,0),"")</f>
        <v>Latis</v>
      </c>
    </row>
    <row r="9" spans="1:16383" ht="31.5" customHeight="1">
      <c r="A9" s="113" t="s">
        <v>39089</v>
      </c>
      <c r="B9" s="112" t="str">
        <f>IFERROR(VLOOKUP(D9,DB!A:K,11,0),"")</f>
        <v>R6</v>
      </c>
      <c r="C9" s="114">
        <v>1</v>
      </c>
      <c r="D9" s="112" t="s">
        <v>32744</v>
      </c>
      <c r="E9" s="115" t="s">
        <v>38964</v>
      </c>
      <c r="F9" s="116">
        <v>45937.42083333333</v>
      </c>
      <c r="G9" s="81">
        <f ca="1">IFERROR(NOW()-F9,"-")</f>
        <v>4.0184027784562204E-2</v>
      </c>
      <c r="H9" s="116">
        <v>45937.414722222224</v>
      </c>
      <c r="I9" s="112" t="str">
        <f>IFERROR(VLOOKUP(D9,DB!A:F,6,0),"")</f>
        <v>SCECO</v>
      </c>
      <c r="J9" s="112" t="str">
        <f>IFERROR(VLOOKUP(D9,DB!A:G,7,0),"")</f>
        <v>Dead</v>
      </c>
      <c r="K9" s="117" t="s">
        <v>39090</v>
      </c>
      <c r="L9" s="118" t="str">
        <f>IFERROR(VLOOKUP(D9,DB!A:I,9,0),"")</f>
        <v>Latis</v>
      </c>
    </row>
    <row r="10" spans="1:16383" ht="31.5" customHeight="1">
      <c r="A10" s="113"/>
      <c r="B10" s="112" t="str">
        <f>IFERROR(VLOOKUP(D10,DB!A:K,11,0),"")</f>
        <v/>
      </c>
      <c r="C10" s="114"/>
      <c r="D10" s="112"/>
      <c r="E10" s="115"/>
      <c r="F10" s="116"/>
      <c r="G10" s="81">
        <f ca="1">IFERROR(NOW()-F10,"-")</f>
        <v>45937.461017361115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45937.461017361115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45937.461017361115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45937.461017361115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45937.461017361115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45937.461017361115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45937.461017361115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45937.461017361115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45937.461017361115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45937.461017361115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45937.461017361115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45937.461017361115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45937.461017361115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45937.461017361115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45937.461017361115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45937.461017361115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45937.461017361115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45937.461017361115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45937.461017361115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45937.461017361115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45937.461017361115</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45937.461017361115</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45937.461017361115</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45937.461017361115</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45937.461017361115</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45937.461017361115</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45937.461017361115</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45937.461017361115</v>
      </c>
      <c r="H37" s="116"/>
      <c r="I37" s="112" t="str">
        <f>IFERROR(VLOOKUP(D37,DB!A:F,6,0),"")</f>
        <v/>
      </c>
      <c r="J37" s="112"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45937.461017361115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45937.461017361115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45937.461017361115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45937.461017361115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45937.461017361115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45937.461017361115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45937.461017361115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45937.461017361115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45937.461017361115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45937.461017361115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45937.461017361115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45937.461017361115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45937.461017361115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45937.461017361115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45937.461017361115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45937.461017361115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45937.461017361115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45937.461017361115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45937.461017361115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45937.461017361115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45937.461017361115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45937.461017361115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45937.461017361115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45937.461017361115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45937.461017361115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45937.461017361115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45937.461017361115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45937.461017361115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45937.461017361115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45937.461017361115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45937.461017361115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45937.461017361115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45937.461017361115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45937.461017361115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45937.461017361115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45937.461017361115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45937.461017361115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45937.461017361115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45937.461017361115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45937.461017361115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45937.461017361115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45937.461017361115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45937.461017361115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45937.461017361115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45937.461017361115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45937.461017361115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45937.461017361115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45937.461017361115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45937.461017361115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45937.461017361115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45937.461017361115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45937.461017361115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45937.461017361115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45937.461017361115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45937.461017361115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45937.461017361115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45937.461017361115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45937.461017361115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45937.461017361115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45937.461017361115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45937.461017361115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45937.461017361115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45937.461017361115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45937.461017361115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45937.461017361115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45937.461017361115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45937.461017361115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45937.461017361115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45937.461017361115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45937.461017361115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45937.461017361115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45937.461017361115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45937.461017361115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45937.461017361115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45937.461017361115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45937.461017361115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45937.461017361115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45937.461017361115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45937.461017361115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45937.461017361115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45937.461017361115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45937.461017361115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45937.461017361115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45937.461017361115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45937.461017361115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45937.461017361115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45937.461017361115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45937.461017361115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45937.461017361115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45937.461017361115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45937.461017361115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45937.461017361115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45937.461017361115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45937.461017361115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45937.461017361115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45937.461017361115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45937.461017361115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45937.461017361115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45937.461017361115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45937.461017361115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45937.461017361115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45937.461017361115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45937.461017361115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45937.461017361115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45937.461017361115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45937.461017361115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45937.461017361115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45937.461017361115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45937.461017361115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45937.461017361115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45937.461017361115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45937.461017361115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45937.461017361115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45937.461017361115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45937.461017361115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45937.461017361115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45937.461017361115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45937.461017361115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45937.461017361115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45937.461017361115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45937.461017361115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45937.461017361115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45937.461017361115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45937.461017361115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45937.461017361115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45937.461017361115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45937.461017361115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45937.461017361115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45937.461017361115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45937.461017361115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45937.461017361115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45937.461017361115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45937.461017361115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45937.461017361115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45937.461017361115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45937.461017361115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45937.461017361115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45937.461017361115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45937.461017361115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45937.461017361115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45937.461017361115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45937.461017361115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45937.461017361115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45937.461017361115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45937.461017361115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45937.461017361115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45937.461017361115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45937.461017361115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45937.461017361115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45937.461017361115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45937.461017361115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45937.461017361115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45937.461017361115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45937.461017361115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45937.461017361115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45937.461017361115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45937.461017361115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45937.461017361115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45937.461017361115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45937.461017361115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45937.461017361115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45937.461017361115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45937.461017361115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45937.461017361115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45937.461017361115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45937.461017361115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45937.461017361115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45937.461017361115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45937.461017361115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45937.461017361115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45937.461017361115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45937.461017361115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45937.461017361115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45937.461017361115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45937.461017361115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45937.461017361115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45937.461017361115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45937.461017361115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45937.461017361115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45937.461017361115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45937.461017361115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45937.461017361115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45937.461017361115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45937.461017361115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45937.461017361115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45937.461017361115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45937.461017361115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45937.461017361115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45937.461017361115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45937.461017361115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45937.461017361115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45937.461017361115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45937.461017361115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45937.461017361115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45937.461017361115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45937.461017361115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45937.461017361115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45937.461017361115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45937.461017361115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45937.461017361115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45937.461017361115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45937.461017361115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45937.461017361115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45937.461017361115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45937.461017361115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45937.461017361115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45937.461017361115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45937.461017361115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45937.461017361115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45937.461017361115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45937.461017361115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45937.461017361115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45937.461017361115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45937.461017361115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45937.461017361115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45937.461017361115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45937.461017361115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45937.461017361115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45937.461017361115</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45937.461017361115</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45937.461017361115</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45937.461017361115</v>
      </c>
      <c r="H259" s="116"/>
      <c r="I259" s="112" t="str">
        <f>IFERROR(VLOOKUP(D259,DB!A:F,6,0),"")</f>
        <v/>
      </c>
      <c r="J259" s="111" t="str">
        <f>IFERROR(VLOOKUP(D259,DB!A:G,7,0),"")</f>
        <v/>
      </c>
      <c r="K259" s="117"/>
      <c r="L259" s="118" t="str">
        <f>IFERROR(VLOOKUP(D259,DB!A:I,9,0),"")</f>
        <v/>
      </c>
    </row>
    <row r="260" spans="1:12" ht="31.5" customHeight="1">
      <c r="A260" s="113"/>
      <c r="B260" s="112" t="str">
        <f>IFERROR(VLOOKUP(D260,DB!A:K,11,0),"")</f>
        <v/>
      </c>
      <c r="C260" s="114"/>
      <c r="D260" s="112"/>
      <c r="E260" s="115"/>
      <c r="F260" s="116"/>
      <c r="G260" s="81">
        <f ca="1">IFERROR(NOW()-F260,"-")</f>
        <v>45937.461017361115</v>
      </c>
      <c r="H260" s="116"/>
      <c r="I260" s="112" t="str">
        <f>IFERROR(VLOOKUP(D260,DB!A:F,6,0),"")</f>
        <v/>
      </c>
      <c r="J260" s="111" t="str">
        <f>IFERROR(VLOOKUP(D260,DB!A:G,7,0),"")</f>
        <v/>
      </c>
      <c r="K260" s="117"/>
      <c r="L260" s="118" t="str">
        <f>IFERROR(VLOOKUP(D260,DB!A:I,9,0),"")</f>
        <v/>
      </c>
    </row>
  </sheetData>
  <dataValidations count="2">
    <dataValidation allowBlank="1" showInputMessage="1" showErrorMessage="1" sqref="E1" xr:uid="{380493DB-286A-4683-AF55-C78F04945A49}"/>
    <dataValidation type="list" allowBlank="1" showInputMessage="1" showErrorMessage="1" sqref="E3 E5:E6 E8:E2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2025-10-07T08:05:49Z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