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83" documentId="13_ncr:1_{F6CB121F-512D-4AA6-A0C1-0FB36C537598}" xr6:coauthVersionLast="47" xr6:coauthVersionMax="47" xr10:uidLastSave="{94116713-F854-45DF-B308-B51624399FD6}"/>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<sst xmlns="http://schemas.openxmlformats.org/spreadsheetml/2006/main" count="178603" uniqueCount="39083">
  <si>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</si>
  <si>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</si>
  <si>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</si>
  <si>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</si>
  <si>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</si>
  <si>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</si>
  <si>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</si>
  <si>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</si>
  <si>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</si>
  <si>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</si>
  <si>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</si>
  <si>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</si>
  <si>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</si>
  <si>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</si>
  <si>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</si>
  <si>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</si>
  <si>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</si>
  <si>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</si>
  <si>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</si>
  <si>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</si>
  <si>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</si>
  <si>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</si>
  <si>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</si>
  <si>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</si>
  <si>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</si>
  <si>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</si>
  <si>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</si>
  <si>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</si>
  <si>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</si>
  <si>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</si>
  <si>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</si>
  <si>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</si>
  <si>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</si>
  <si>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</si>
  <si>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</si>
  <si>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</si>
  <si>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</si>
  <si>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</si>
  <si>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</si>
  <si>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</si>
  <si>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</si>
  <si>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</si>
  <si>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</si>
  <si>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</si>
  <si>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</si>
  <si>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</si>
  <si>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</si>
  <si>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</si>
  <si>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</si>
  <si>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</si>
  <si>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</si>
  <si>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</si>
  <si>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</si>
  <si>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</si>
  <si>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</si>
  <si>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</si>
  <si>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</si>
  <si>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</si>
  <si>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</si>
  <si>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</si>
  <si>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</si>
  <si>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</si>
  <si>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</si>
  <si>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</si>
  <si>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</si>
  <si>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</si>
  <si>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</si>
  <si>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</si>
  <si>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</si>
  <si>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</si>
  <si>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</si>
  <si>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</si>
  <si>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</si>
  <si>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</si>
  <si>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</si>
  <si>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</si>
  <si>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</si>
  <si>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</si>
  <si>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</si>
  <si>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</si>
  <si>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</si>
  <si>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</si>
  <si>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</si>
  <si>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</si>
  <si>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</si>
  <si>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</si>
  <si>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</si>
  <si>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</si>
  <si>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</si>
  <si>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</si>
  <si>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</si>
  <si>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</si>
  <si>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</si>
  <si>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</si>
  <si>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</si>
  <si>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</si>
  <si>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</si>
  <si>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</si>
  <si>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</si>
  <si>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</si>
  <si>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</si>
  <si>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</si>
  <si>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</si>
  <si>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</si>
  <si>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</si>
  <si>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</si>
  <si>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</si>
  <si>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</si>
  <si>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</si>
  <si>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</si>
  <si>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</si>
  <si>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</si>
  <si>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</si>
  <si>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</si>
  <si>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</si>
  <si>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</si>
  <si>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</si>
  <si>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</si>
  <si>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</si>
  <si>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</si>
  <si>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</si>
  <si>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</si>
  <si>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</si>
  <si>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</si>
  <si>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</si>
  <si>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</si>
  <si>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</si>
  <si>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</si>
  <si>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</si>
  <si>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</si>
  <si>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</si>
  <si>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</si>
  <si>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</si>
  <si>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</si>
  <si>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</si>
  <si>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</si>
  <si>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</si>
  <si>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</si>
  <si>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</si>
  <si>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</si>
  <si>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</si>
  <si>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</si>
  <si>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</si>
  <si>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</si>
  <si>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</si>
  <si>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</si>
  <si>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</si>
  <si>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</si>
  <si>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</si>
  <si>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</si>
  <si>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</si>
  <si>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</si>
  <si>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</si>
  <si>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</si>
  <si>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</si>
  <si>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</si>
  <si>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</si>
  <si>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</si>
  <si>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</si>
  <si>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</si>
  <si>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</si>
  <si>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</si>
  <si>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</si>
  <si>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</si>
  <si>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</si>
  <si>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</si>
  <si>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</si>
  <si>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</si>
  <si>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</si>
  <si>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</si>
  <si>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</si>
  <si>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</si>
  <si>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</si>
  <si>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</si>
  <si>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</si>
  <si>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</si>
  <si>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</si>
  <si>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</si>
  <si>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</si>
  <si>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</si>
  <si>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</si>
  <si>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</si>
  <si>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</si>
  <si>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</si>
  <si>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</si>
  <si>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</si>
  <si>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</si>
  <si>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</si>
  <si>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</si>
  <si>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</si>
  <si>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</si>
  <si>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</si>
  <si>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</si>
  <si>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</si>
  <si>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</si>
  <si>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</si>
  <si>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</si>
  <si>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</si>
  <si>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</si>
  <si>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</si>
  <si>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</si>
  <si>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</si>
  <si>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</si>
  <si>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</si>
  <si>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</si>
  <si>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</si>
  <si>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</si>
  <si>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</si>
  <si>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</si>
  <si>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</si>
  <si>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</si>
  <si>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</si>
  <si>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</si>
  <si>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</si>
  <si>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</si>
  <si>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</si>
  <si>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</si>
  <si>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</si>
  <si>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</si>
  <si>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</si>
  <si>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</si>
  <si>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</si>
  <si>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</si>
  <si>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</si>
  <si>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</si>
  <si>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</si>
  <si>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</si>
  <si>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</si>
  <si>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</si>
  <si>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</si>
  <si>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</si>
  <si>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</si>
  <si>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</si>
  <si>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</si>
  <si>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</si>
  <si>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</si>
  <si>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</si>
  <si>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</si>
  <si>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</si>
  <si>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</si>
  <si>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</si>
  <si>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</si>
  <si>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</si>
  <si>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</si>
  <si>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</si>
  <si>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</si>
  <si>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</si>
  <si>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</si>
  <si>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</si>
  <si>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</si>
  <si>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</si>
  <si>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</si>
  <si>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</si>
  <si>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</si>
  <si>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</si>
  <si>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</si>
  <si>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</si>
  <si>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</si>
  <si>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</si>
  <si>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</si>
  <si>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</si>
  <si>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</si>
  <si>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</si>
  <si>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</si>
  <si>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</si>
  <si>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</si>
  <si>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</si>
  <si>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</si>
  <si>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</si>
  <si>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</si>
  <si>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</si>
  <si>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</si>
  <si>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</si>
  <si>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</si>
  <si>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</si>
  <si>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</si>
  <si>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</si>
  <si>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</si>
  <si>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</si>
  <si>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</si>
  <si>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</si>
  <si>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</si>
  <si>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</si>
  <si>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</si>
  <si>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</si>
  <si>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</si>
  <si>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</si>
  <si>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</si>
  <si>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</si>
  <si>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</si>
  <si>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</si>
  <si>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</si>
  <si>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</si>
  <si>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</si>
  <si>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</si>
  <si>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</si>
  <si>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</si>
  <si>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</si>
  <si>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</si>
  <si>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</si>
  <si>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</si>
  <si>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</si>
  <si>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</si>
  <si>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</si>
  <si>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</si>
  <si>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</si>
  <si>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</si>
  <si>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</si>
  <si>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</si>
  <si>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</si>
  <si>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</si>
  <si>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</si>
  <si>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</si>
  <si>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</si>
  <si>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</si>
  <si>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</si>
  <si>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</si>
  <si>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</si>
  <si>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</si>
  <si>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</si>
  <si>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</si>
  <si>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</si>
  <si>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</si>
  <si>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</si>
  <si>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</si>
  <si>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</si>
  <si>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</si>
  <si>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</si>
  <si>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</si>
  <si>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</si>
  <si>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</si>
  <si>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</si>
  <si>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</si>
  <si>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</si>
  <si>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</si>
  <si>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</si>
  <si>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</si>
  <si>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</si>
  <si>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</si>
  <si>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</si>
  <si>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</si>
  <si>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</si>
  <si>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</si>
  <si>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</si>
  <si>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</si>
  <si>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</si>
  <si>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</si>
  <si>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</si>
  <si>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</si>
  <si>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</si>
  <si>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</si>
  <si>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</si>
  <si>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</si>
  <si>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</si>
  <si>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</si>
  <si>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</si>
  <si>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</si>
  <si>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</si>
  <si>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</si>
  <si>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</si>
  <si>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</si>
  <si>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</si>
  <si>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</si>
  <si>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</si>
  <si>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</si>
  <si>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</si>
  <si>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</si>
  <si>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</si>
  <si>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</si>
  <si>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</si>
  <si>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</si>
  <si>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</si>
  <si>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</si>
  <si>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</si>
  <si>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</si>
  <si>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</si>
  <si>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</si>
  <si>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</si>
  <si>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</si>
  <si>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</si>
  <si>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</si>
  <si>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</si>
  <si>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</si>
  <si>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</si>
  <si>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</si>
  <si>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</si>
  <si>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</si>
  <si>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</si>
  <si>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</si>
  <si>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</si>
  <si>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</si>
  <si>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</si>
  <si>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</si>
  <si>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</si>
  <si>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</si>
  <si>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</si>
  <si>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</si>
  <si>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</si>
  <si>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</si>
  <si>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</si>
  <si>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</si>
  <si>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</si>
  <si>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</si>
  <si>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</si>
  <si>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</si>
  <si>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</si>
  <si>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</si>
  <si>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</si>
  <si>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</si>
  <si>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</si>
  <si>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</si>
  <si>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</si>
  <si>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</si>
  <si>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</si>
  <si>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</si>
  <si>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</si>
  <si>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</si>
  <si>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</si>
  <si>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</si>
  <si>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</si>
  <si>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</si>
  <si>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</si>
  <si>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</si>
  <si>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</si>
  <si>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</si>
  <si>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</si>
  <si>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</si>
  <si>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</si>
  <si>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</si>
  <si>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</si>
  <si>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</si>
  <si>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</si>
  <si>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</si>
  <si>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</si>
  <si>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</si>
  <si>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</si>
  <si>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</si>
  <si>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</si>
  <si>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</si>
  <si>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</si>
  <si>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</si>
  <si>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</si>
  <si>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</si>
  <si>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</si>
  <si>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</si>
  <si>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</si>
  <si>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</si>
  <si>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</si>
  <si>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</si>
  <si>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</si>
  <si>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</si>
  <si>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</si>
  <si>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</si>
  <si>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</si>
  <si>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</si>
  <si>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</si>
  <si>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</si>
  <si>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</si>
  <si>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</si>
  <si>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</si>
  <si>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</si>
  <si>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</si>
  <si>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</si>
  <si>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</si>
  <si>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</si>
  <si>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</si>
  <si>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</si>
  <si>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</si>
  <si>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</si>
  <si>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</si>
  <si>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</si>
  <si>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</si>
  <si>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</si>
  <si>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</si>
  <si>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</si>
  <si>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</si>
  <si>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</si>
  <si>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</si>
  <si>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</si>
  <si>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</si>
  <si>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</si>
  <si>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</si>
  <si>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</si>
  <si>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</si>
  <si>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</si>
  <si>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</si>
  <si>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</si>
  <si>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</si>
  <si>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</si>
  <si>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</si>
  <si>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</si>
  <si>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</si>
  <si>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</si>
  <si>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</si>
  <si>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</si>
  <si>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</si>
  <si>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</si>
  <si>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</si>
  <si>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</si>
  <si>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</si>
  <si>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</si>
  <si>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</si>
  <si>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</si>
  <si>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</si>
  <si>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</si>
  <si>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</si>
  <si>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</si>
  <si>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</si>
  <si>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</si>
  <si>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</si>
  <si>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</si>
  <si>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</si>
  <si>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</si>
  <si>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</si>
  <si>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</si>
  <si>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</si>
  <si>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</si>
  <si>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</si>
  <si>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</si>
  <si>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</si>
  <si>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</si>
  <si>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</si>
  <si>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</si>
  <si>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</si>
  <si>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</si>
  <si>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</si>
  <si>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</si>
  <si>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</si>
  <si>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</si>
  <si>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</si>
  <si>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</si>
  <si>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</si>
  <si>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</si>
  <si>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</si>
  <si>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</si>
  <si>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</si>
  <si>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</si>
  <si>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</si>
  <si>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</si>
  <si>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</si>
  <si>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</si>
  <si>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</si>
  <si>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</si>
  <si>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</si>
  <si>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</si>
  <si>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</si>
  <si>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</si>
  <si>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</si>
  <si>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</si>
  <si>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</si>
  <si>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</si>
  <si>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</si>
  <si>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</si>
  <si>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</si>
  <si>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</si>
  <si>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</si>
  <si>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</si>
  <si>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</si>
  <si>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</si>
  <si>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</si>
  <si>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</si>
  <si>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</si>
  <si>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</si>
  <si>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</si>
  <si>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</si>
  <si>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</si>
  <si>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</si>
  <si>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</si>
  <si>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</si>
  <si>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</si>
  <si>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</si>
  <si>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</si>
  <si>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</si>
  <si>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</si>
  <si>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</si>
  <si>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</si>
  <si>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</si>
  <si>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</si>
  <si>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</si>
  <si>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</si>
  <si>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</si>
  <si>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</si>
  <si>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</si>
  <si>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</si>
  <si>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</si>
  <si>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</si>
  <si>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</si>
  <si>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</si>
  <si>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</si>
  <si>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</si>
  <si>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</si>
  <si>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</si>
  <si>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</si>
  <si>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</si>
  <si>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</si>
  <si>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</si>
  <si>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</si>
  <si>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</si>
  <si>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</si>
  <si>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</si>
  <si>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</si>
  <si>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</si>
  <si>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</si>
  <si>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</si>
  <si>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</si>
  <si>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</si>
  <si>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</si>
  <si>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</si>
  <si>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</si>
  <si>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</si>
  <si>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</si>
  <si>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</si>
  <si>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</si>
  <si>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</si>
  <si>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</si>
  <si>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</si>
  <si>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</si>
  <si>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</si>
  <si>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</si>
  <si>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</si>
  <si>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</si>
  <si>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</si>
  <si>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</si>
  <si>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</si>
  <si>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</si>
  <si>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</si>
  <si>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</si>
  <si>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</si>
  <si>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</si>
  <si>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</si>
  <si>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</si>
  <si>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</si>
  <si>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</si>
  <si>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</si>
  <si>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</si>
  <si>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</si>
  <si>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</si>
  <si>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</si>
  <si>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</si>
  <si>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</si>
  <si>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</si>
  <si>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</si>
  <si>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</si>
  <si>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</si>
  <si>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</si>
  <si>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</si>
  <si>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</si>
  <si>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</si>
  <si>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</si>
  <si>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</si>
  <si>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</si>
  <si>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</si>
  <si>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</si>
  <si>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</si>
  <si>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</si>
  <si>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</si>
  <si>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</si>
  <si>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</si>
  <si>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</si>
  <si>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</si>
  <si>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</si>
  <si>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</si>
  <si>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</si>
  <si>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</si>
  <si>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</si>
  <si>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</si>
  <si>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</si>
  <si>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</si>
  <si>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</si>
  <si>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</si>
  <si>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</si>
  <si>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</si>
  <si>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</si>
  <si>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</si>
  <si>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</si>
  <si>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</si>
  <si>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</si>
  <si>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</si>
  <si>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</si>
  <si>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</si>
  <si>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</si>
  <si>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</si>
  <si>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</si>
  <si>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</si>
  <si>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</si>
  <si>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</si>
  <si>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</si>
  <si>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</si>
  <si>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</si>
  <si>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</si>
  <si>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</si>
  <si>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</si>
  <si>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</si>
  <si>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</si>
  <si>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</si>
  <si>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</si>
  <si>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</si>
  <si>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</si>
  <si>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</si>
  <si>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</si>
  <si>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</si>
  <si>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</si>
  <si>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</si>
  <si>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</si>
  <si>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</si>
  <si>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</si>
  <si>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</si>
  <si>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</si>
  <si>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</si>
  <si>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</si>
  <si>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</si>
  <si>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</si>
  <si>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</si>
  <si>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</si>
  <si>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</si>
  <si>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</si>
  <si>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</si>
  <si>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</si>
  <si>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</si>
  <si>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</si>
  <si>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</si>
  <si>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</si>
  <si>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</si>
  <si>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</si>
  <si>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</si>
  <si>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</si>
  <si>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</si>
  <si>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</si>
  <si>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</si>
  <si>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</si>
  <si>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</si>
  <si>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</si>
  <si>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</si>
  <si>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</si>
  <si>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</si>
  <si>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</si>
  <si>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</si>
  <si>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</si>
  <si>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</si>
  <si>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</si>
  <si>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</si>
  <si>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</si>
  <si>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</si>
  <si>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</si>
  <si>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</si>
  <si>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</si>
  <si>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</si>
  <si>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</si>
  <si>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</si>
  <si>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</si>
  <si>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</si>
  <si>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</si>
  <si>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</si>
  <si>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</si>
  <si>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</si>
  <si>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</si>
  <si>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</si>
  <si>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</si>
  <si>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</si>
  <si>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</si>
  <si>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</si>
  <si>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</si>
  <si>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</si>
  <si>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</si>
  <si>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</si>
  <si>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</si>
  <si>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</si>
  <si>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</si>
  <si>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</si>
  <si>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</si>
  <si>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</si>
  <si>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</si>
  <si>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</si>
  <si>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</si>
  <si>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</si>
  <si>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</si>
  <si>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</si>
  <si>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</si>
  <si>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</si>
  <si>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</si>
  <si>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</si>
  <si>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</si>
  <si>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</si>
  <si>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</si>
  <si>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</si>
  <si>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</si>
  <si>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</si>
  <si>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</si>
  <si>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</si>
  <si>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</si>
  <si>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</si>
  <si>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</si>
  <si>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</si>
  <si>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</si>
  <si>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</si>
  <si>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</si>
  <si>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</si>
  <si>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</si>
  <si>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</si>
  <si>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</si>
  <si>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</si>
  <si>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</si>
  <si>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</si>
  <si>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</si>
  <si>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</si>
  <si>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</si>
  <si>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</si>
  <si>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</si>
  <si>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</si>
  <si>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</si>
  <si>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</si>
  <si>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</si>
  <si>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</si>
  <si>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</si>
  <si>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</si>
  <si>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</si>
  <si>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</si>
  <si>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</si>
  <si>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</si>
  <si>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</si>
  <si>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</si>
  <si>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</si>
  <si>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</si>
  <si>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</si>
  <si>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</si>
  <si>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</si>
  <si>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</si>
  <si>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</si>
  <si>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</si>
  <si>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</si>
  <si>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</si>
  <si>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</si>
  <si>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</si>
  <si>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</si>
  <si>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</si>
  <si>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</si>
  <si>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</si>
  <si>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</si>
  <si>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</si>
  <si>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</si>
  <si>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</si>
  <si>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</si>
  <si>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</si>
  <si>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</si>
  <si>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</si>
  <si>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</si>
  <si>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</si>
  <si>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</si>
  <si>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</si>
  <si>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</si>
  <si>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</si>
  <si>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</si>
  <si>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</si>
  <si>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</si>
  <si>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</si>
  <si>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</si>
  <si>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</si>
  <si>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</si>
  <si>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</si>
  <si>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</si>
  <si>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</si>
  <si>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</si>
  <si>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</si>
  <si>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</si>
  <si>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</si>
  <si>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</si>
  <si>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</si>
  <si>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</si>
  <si>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</si>
  <si>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</si>
  <si>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</si>
  <si>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</si>
  <si>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</si>
  <si>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</si>
  <si>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</si>
  <si>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</si>
  <si>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</si>
  <si>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</si>
  <si>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</si>
  <si>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</si>
  <si>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</si>
  <si>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</si>
  <si>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</si>
  <si>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</si>
  <si>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</si>
  <si>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</si>
  <si>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</si>
  <si>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</si>
  <si>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</si>
  <si>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</si>
  <si>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</si>
  <si>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</si>
  <si>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</si>
  <si>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</si>
  <si>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</si>
  <si>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</si>
  <si>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</si>
  <si>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</si>
  <si>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</si>
  <si>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</si>
  <si>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</si>
  <si>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</si>
  <si>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</si>
  <si>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</si>
  <si>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</si>
  <si>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</si>
  <si>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</si>
  <si>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</si>
  <si>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</si>
  <si>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</si>
  <si>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</si>
  <si>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</si>
  <si>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</si>
  <si>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</si>
  <si>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</si>
  <si>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</si>
  <si>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</si>
  <si>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</si>
  <si>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</si>
  <si>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</si>
  <si>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</si>
  <si>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</si>
  <si>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</si>
  <si>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</si>
  <si>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</si>
  <si>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</si>
  <si>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</si>
  <si>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</si>
  <si>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</si>
  <si>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</si>
  <si>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</si>
  <si>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</si>
  <si>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</si>
  <si>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</si>
  <si>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</si>
  <si>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</si>
  <si>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</si>
  <si>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</si>
  <si>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</si>
  <si>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</si>
  <si>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</si>
  <si>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</si>
  <si>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</si>
  <si>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</si>
  <si>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</si>
  <si>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</si>
  <si>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</si>
  <si>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</si>
  <si>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</si>
  <si>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</si>
  <si>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</si>
  <si>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</si>
  <si>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</si>
  <si>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</si>
  <si>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</si>
  <si>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</si>
  <si>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</si>
  <si>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</si>
  <si>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</si>
  <si>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</si>
  <si>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</si>
  <si>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</si>
  <si>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</si>
  <si>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</si>
  <si>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</si>
  <si>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</si>
  <si>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</si>
  <si>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</si>
  <si>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</si>
  <si>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</si>
  <si>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</si>
  <si>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</si>
  <si>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</si>
  <si>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</si>
  <si>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</si>
  <si>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</si>
  <si>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</si>
  <si>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</si>
  <si>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</si>
  <si>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</si>
  <si>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</si>
  <si>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</si>
  <si>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</si>
  <si>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</si>
  <si>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</si>
  <si>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</si>
  <si>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</si>
  <si>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</si>
  <si>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</si>
  <si>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</si>
  <si>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</si>
  <si>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</si>
  <si>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</si>
  <si>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</si>
  <si>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</si>
  <si>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</si>
  <si>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</si>
  <si>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</si>
  <si>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</si>
  <si>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</si>
  <si>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</si>
  <si>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</si>
  <si>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</si>
  <si>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</si>
  <si>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</si>
  <si>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</si>
  <si>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</si>
  <si>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</si>
  <si>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</si>
  <si>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</si>
  <si>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</si>
  <si>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</si>
  <si>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</si>
  <si>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</si>
  <si>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</si>
  <si>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</si>
  <si>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</si>
  <si>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</si>
  <si>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</si>
  <si>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</si>
  <si>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</si>
  <si>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</si>
  <si>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</si>
  <si>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</si>
  <si>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</si>
  <si>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</si>
  <si>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</si>
  <si>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</si>
  <si>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</si>
  <si>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</si>
  <si>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</si>
  <si>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</si>
  <si>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</si>
  <si>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</si>
  <si>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</si>
  <si>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</si>
  <si>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</si>
  <si>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</si>
  <si>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</si>
  <si>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</si>
  <si>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</si>
  <si>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</si>
  <si>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</si>
  <si>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</si>
  <si>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</si>
  <si>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</si>
  <si>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</si>
  <si>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</si>
  <si>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</si>
  <si>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</si>
  <si>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</si>
  <si>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</si>
  <si>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</si>
  <si>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</si>
  <si>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</si>
  <si>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</si>
  <si>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</si>
  <si>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</si>
  <si>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</si>
  <si>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</si>
  <si>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</si>
  <si>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</si>
  <si>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</si>
  <si>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</si>
  <si>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</si>
  <si>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</si>
  <si>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</si>
  <si>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</si>
  <si>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</si>
  <si>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</si>
  <si>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</si>
  <si>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</si>
  <si>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</si>
  <si>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</si>
  <si>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</si>
  <si>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</si>
  <si>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</si>
  <si>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</si>
  <si>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</si>
  <si>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</si>
  <si>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</si>
  <si>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</si>
  <si>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</si>
  <si>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</si>
  <si>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</si>
  <si>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</si>
  <si>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</si>
  <si>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</si>
  <si>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</si>
  <si>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</si>
  <si>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</si>
  <si>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</si>
  <si>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</si>
  <si>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</si>
  <si>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</si>
  <si>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</si>
  <si>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</si>
  <si>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</si>
  <si>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</si>
  <si>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</si>
  <si>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</si>
  <si>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</si>
  <si>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</si>
  <si>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</si>
  <si>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</si>
  <si>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</si>
  <si>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</si>
  <si>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</si>
  <si>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</si>
  <si>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</si>
  <si>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</si>
  <si>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</si>
  <si>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</si>
  <si>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</si>
  <si>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</si>
  <si>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</si>
  <si>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</si>
  <si>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</si>
  <si>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</si>
  <si>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</si>
  <si>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</si>
  <si>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</si>
  <si>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</si>
  <si>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</si>
  <si>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</si>
  <si>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</si>
  <si>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</si>
  <si>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</si>
  <si>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</si>
  <si>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</si>
  <si>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</si>
  <si>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</si>
  <si>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</si>
  <si>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</si>
  <si>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</si>
  <si>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</si>
  <si>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</si>
  <si>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</si>
  <si>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</si>
  <si>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</si>
  <si>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</si>
  <si>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</si>
  <si>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</si>
  <si>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</si>
  <si>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</si>
  <si>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</si>
  <si>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</si>
  <si>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</si>
  <si>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</si>
  <si>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</si>
  <si>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</si>
  <si>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</si>
  <si>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</si>
  <si>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</si>
  <si>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</si>
  <si>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</si>
  <si>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</si>
  <si>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</si>
  <si>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</si>
  <si>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</si>
  <si>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</si>
  <si>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</si>
  <si>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</si>
  <si>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</si>
  <si>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</si>
  <si>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</si>
  <si>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</si>
  <si>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</si>
  <si>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</si>
  <si>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</si>
  <si>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</si>
  <si>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</si>
  <si>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</si>
  <si>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</si>
  <si>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</si>
  <si>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</si>
  <si>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</si>
  <si>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</si>
  <si>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</si>
  <si>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</si>
  <si>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</si>
  <si>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</si>
  <si>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</si>
  <si>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</si>
  <si>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</si>
  <si>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</si>
  <si>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</si>
  <si>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</si>
  <si>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</si>
  <si>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</si>
  <si>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</si>
  <si>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</si>
  <si>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</si>
  <si>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</si>
  <si>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</si>
  <si>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</si>
  <si>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</si>
  <si>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</si>
  <si>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</si>
  <si>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</si>
  <si>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</si>
  <si>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</si>
  <si>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</si>
  <si>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</si>
  <si>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</si>
  <si>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</si>
  <si>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</si>
  <si>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</si>
  <si>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</si>
  <si>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</si>
  <si>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</si>
  <si>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</si>
  <si>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</si>
  <si>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</si>
  <si>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</si>
  <si>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</si>
  <si>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</si>
  <si>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</si>
  <si>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</si>
  <si>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</si>
  <si>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</si>
  <si>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</si>
  <si>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</si>
  <si>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</si>
  <si>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</si>
  <si>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</si>
  <si>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</si>
  <si>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</si>
  <si>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</si>
  <si>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</si>
  <si>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</si>
  <si>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</si>
  <si>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</si>
  <si>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</si>
  <si>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</si>
  <si>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</si>
  <si>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</si>
  <si>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</si>
  <si>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</si>
  <si>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</si>
  <si>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</si>
  <si>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</si>
  <si>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</si>
  <si>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</si>
  <si>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</si>
  <si>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</si>
  <si>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</si>
  <si>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</si>
  <si>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</si>
  <si>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</si>
  <si>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</si>
  <si>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</si>
  <si>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</si>
  <si>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</si>
  <si>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</si>
  <si>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</si>
  <si>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</si>
  <si>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</si>
  <si>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</si>
  <si>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</si>
  <si>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</si>
  <si>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</si>
  <si>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</si>
  <si>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</si>
  <si>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</si>
  <si>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</si>
  <si>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</si>
  <si>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</si>
  <si>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</si>
  <si>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</si>
  <si>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</si>
  <si>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</si>
  <si>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</si>
  <si>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</si>
  <si>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</si>
  <si>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</si>
  <si>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</si>
  <si>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</si>
  <si>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</si>
  <si>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</si>
  <si>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</si>
  <si>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</si>
  <si>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</si>
  <si>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</si>
  <si>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</si>
  <si>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</si>
  <si>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</si>
  <si>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</si>
  <si>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</si>
  <si>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</si>
  <si>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</si>
  <si>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</si>
  <si>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</si>
  <si>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</si>
  <si>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</si>
  <si>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</si>
  <si>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</si>
  <si>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</si>
  <si>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</si>
  <si>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</si>
  <si>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</si>
  <si>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</si>
  <si>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</si>
  <si>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</si>
  <si>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</si>
  <si>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</si>
  <si>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</si>
  <si>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</si>
  <si>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</si>
  <si>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</si>
  <si>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</si>
  <si>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</si>
  <si>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</si>
  <si>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</si>
  <si>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</si>
  <si>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</si>
  <si>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</si>
  <si>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</si>
  <si>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</si>
  <si>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</si>
  <si>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</si>
  <si>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</si>
  <si>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</si>
  <si>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</si>
  <si>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</si>
  <si>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</si>
  <si>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</si>
  <si>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</si>
  <si>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</si>
  <si>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</si>
  <si>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</si>
  <si>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</si>
  <si>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</si>
  <si>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</si>
  <si>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</si>
  <si>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</si>
  <si>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</si>
  <si>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</si>
  <si>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</si>
  <si>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</si>
  <si>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</si>
  <si>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</si>
  <si>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</si>
  <si>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</si>
  <si>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</si>
  <si>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</si>
  <si>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</si>
  <si>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</si>
  <si>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</si>
  <si>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</si>
  <si>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</si>
  <si>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</si>
  <si>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</si>
  <si>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</si>
  <si>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</si>
  <si>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</si>
  <si>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</si>
  <si>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</si>
  <si>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</si>
  <si>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</si>
  <si>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</si>
  <si>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</si>
  <si>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</si>
  <si>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</si>
  <si>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</si>
  <si>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</si>
  <si>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</si>
  <si>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</si>
  <si>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</si>
  <si>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</si>
  <si>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</si>
  <si>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</si>
  <si>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</si>
  <si>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</si>
  <si>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</si>
  <si>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</si>
  <si>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</si>
  <si>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</si>
  <si>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</si>
  <si>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</si>
  <si>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</si>
  <si>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</si>
  <si>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</si>
  <si>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</si>
  <si>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</si>
  <si>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</si>
  <si>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</si>
  <si>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</si>
  <si>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</si>
  <si>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</si>
  <si>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</si>
  <si>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</si>
  <si>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</si>
  <si>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</si>
  <si>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</si>
  <si>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</si>
  <si>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</si>
  <si>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</si>
  <si>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</si>
  <si>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</si>
  <si>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</si>
  <si>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</si>
  <si>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</si>
  <si>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</si>
  <si>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</si>
  <si>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</si>
  <si>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</si>
  <si>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</si>
  <si>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</si>
  <si>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</si>
  <si>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</si>
  <si>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</si>
  <si>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</si>
  <si>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</si>
  <si>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</si>
  <si>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</si>
  <si>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</si>
  <si>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</si>
  <si>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</si>
  <si>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</si>
  <si>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</si>
  <si>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</si>
  <si>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</si>
  <si>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</si>
  <si>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</si>
  <si>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</si>
  <si>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</si>
  <si>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</si>
  <si>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</si>
  <si>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</si>
  <si>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</si>
  <si>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</si>
  <si>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</si>
  <si>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</si>
  <si>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</si>
  <si>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</si>
  <si>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</si>
  <si>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</si>
  <si>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</si>
  <si>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</si>
  <si>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</si>
  <si>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</si>
  <si>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</si>
  <si>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</si>
  <si>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</si>
  <si>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</si>
  <si>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</si>
  <si>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</si>
  <si>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</si>
  <si>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</si>
  <si>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</si>
  <si>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</si>
  <si>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</si>
  <si>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</si>
  <si>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</si>
  <si>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</si>
  <si>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</si>
  <si>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</si>
  <si>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</si>
  <si>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</si>
  <si>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</si>
  <si>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</si>
  <si>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</si>
  <si>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</si>
  <si>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</si>
  <si>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</si>
  <si>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</si>
  <si>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</si>
  <si>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</si>
  <si>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</si>
  <si>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</si>
  <si>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</si>
  <si>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</si>
  <si>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</si>
  <si>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</si>
  <si>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</si>
  <si>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</si>
  <si>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</si>
  <si>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</si>
  <si>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</si>
  <si>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</si>
  <si>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</si>
  <si>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</si>
  <si>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</si>
  <si>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</si>
  <si>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</si>
  <si>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</si>
  <si>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</si>
  <si>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</si>
  <si>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</si>
  <si>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</si>
  <si>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</si>
  <si>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</si>
  <si>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</si>
  <si>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</si>
  <si>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</si>
  <si>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</si>
  <si>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</si>
  <si>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</si>
  <si>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</si>
  <si>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</si>
  <si>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</si>
  <si>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</si>
  <si>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</si>
  <si>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</si>
  <si>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</si>
  <si>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</si>
  <si>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</si>
  <si>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</si>
  <si>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</si>
  <si>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</si>
  <si>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</si>
  <si>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</si>
  <si>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</si>
  <si>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</si>
  <si>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</si>
  <si>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</si>
  <si>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</si>
  <si>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</si>
  <si>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</si>
  <si>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</si>
  <si>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</si>
  <si>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</si>
  <si>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</si>
  <si>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</si>
  <si>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</si>
  <si>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</si>
  <si>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</si>
  <si>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</si>
  <si>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</si>
  <si>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</si>
  <si>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</si>
  <si>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</si>
  <si>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</si>
  <si>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</si>
  <si>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</si>
  <si>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</si>
  <si>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</si>
  <si>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</si>
  <si>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</si>
  <si>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</si>
  <si>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</si>
  <si>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</si>
  <si>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</si>
  <si>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</si>
  <si>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</si>
  <si>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</si>
  <si>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</si>
  <si>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</si>
  <si>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</si>
  <si>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</si>
  <si>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</si>
  <si>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</si>
  <si>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</si>
  <si>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</si>
  <si>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</si>
  <si>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</si>
  <si>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</si>
  <si>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</si>
  <si>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</si>
  <si>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</si>
  <si>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</si>
  <si>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</si>
  <si>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</si>
  <si>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</si>
  <si>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</si>
  <si>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</si>
  <si>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</si>
  <si>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</si>
  <si>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</si>
  <si>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</si>
  <si>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</si>
  <si>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</si>
  <si>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</si>
  <si>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</si>
  <si>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</si>
  <si>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</si>
  <si>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</si>
  <si>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</si>
  <si>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</si>
  <si>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</si>
  <si>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</si>
  <si>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</si>
  <si>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</si>
  <si>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</si>
  <si>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</si>
  <si>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</si>
  <si>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</si>
  <si>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</si>
  <si>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</si>
  <si>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</si>
  <si>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</si>
  <si>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</si>
  <si>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</si>
  <si>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</si>
  <si>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</si>
  <si>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</si>
  <si>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</si>
  <si>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</si>
  <si>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</si>
  <si>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</si>
  <si>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</si>
  <si>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</si>
  <si>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</si>
  <si>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</si>
  <si>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</si>
  <si>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</si>
  <si>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</si>
  <si>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</si>
  <si>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</si>
  <si>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</si>
  <si>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</si>
  <si>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</si>
  <si>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</si>
  <si>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</si>
  <si>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</si>
  <si>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</si>
  <si>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</si>
  <si>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</si>
  <si>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</si>
  <si>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</si>
  <si>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</si>
  <si>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</si>
  <si>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</si>
  <si>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</si>
  <si>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</si>
  <si>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</si>
  <si>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</si>
  <si>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</si>
  <si>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</si>
  <si>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</si>
  <si>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</si>
  <si>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</si>
  <si>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</si>
  <si>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</si>
  <si>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</si>
  <si>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</si>
  <si>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</si>
  <si>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</si>
  <si>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</si>
  <si>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</si>
  <si>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</si>
  <si>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</si>
  <si>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</si>
  <si>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</si>
  <si>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</si>
  <si>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</si>
  <si>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</si>
  <si>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</si>
  <si>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</si>
  <si>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</si>
  <si>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</si>
  <si>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</si>
  <si>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</si>
  <si>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</si>
  <si>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</si>
  <si>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</si>
  <si>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</si>
  <si>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</si>
  <si>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</si>
  <si>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</si>
  <si>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</si>
  <si>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</si>
  <si>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</si>
  <si>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</si>
  <si>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</si>
  <si>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</si>
  <si>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</si>
  <si>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</si>
  <si>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</si>
  <si>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</si>
  <si>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</si>
  <si>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</si>
  <si>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</si>
  <si>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</si>
  <si>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</si>
  <si>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</si>
  <si>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</si>
  <si>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</si>
  <si>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</si>
  <si>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</si>
  <si>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</si>
  <si>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</si>
  <si>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</si>
  <si>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</si>
  <si>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</si>
  <si>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</si>
  <si>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</si>
  <si>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</si>
  <si>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</si>
  <si>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</si>
  <si>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</si>
  <si>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</si>
  <si>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</si>
  <si>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</si>
  <si>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</si>
  <si>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</si>
  <si>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</si>
  <si>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</si>
  <si>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</si>
  <si>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</si>
  <si>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</si>
  <si>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</si>
  <si>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</si>
  <si>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</si>
  <si>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</si>
  <si>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</si>
  <si>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</si>
  <si>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</si>
  <si>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</si>
  <si>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</si>
  <si>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</si>
  <si>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</si>
  <si>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</si>
  <si>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</si>
  <si>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</si>
  <si>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</si>
  <si>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</si>
  <si>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</si>
  <si>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</si>
  <si>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</si>
  <si>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</si>
  <si>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</si>
  <si>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</si>
  <si>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</si>
  <si>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</si>
  <si>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</si>
  <si>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</si>
  <si>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</si>
  <si>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</si>
  <si>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</si>
  <si>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</si>
  <si>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</si>
  <si>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</si>
  <si>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</si>
  <si>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</si>
  <si>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</si>
  <si>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</si>
  <si>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</si>
  <si>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</si>
  <si>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</si>
  <si>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</si>
  <si>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</si>
  <si>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</si>
  <si>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</si>
  <si>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</si>
  <si>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</si>
  <si>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</si>
  <si>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</si>
  <si>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</si>
  <si>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</si>
  <si>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</si>
  <si>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</si>
  <si>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</si>
  <si>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</si>
  <si>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</si>
  <si>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</si>
  <si>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</si>
  <si>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</si>
  <si>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</si>
  <si>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</si>
  <si>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</si>
  <si>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</si>
  <si>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</si>
  <si>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</si>
  <si>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</si>
  <si>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</si>
  <si>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</si>
  <si>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</si>
  <si>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</si>
  <si>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</si>
  <si>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</si>
  <si>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</si>
  <si>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</si>
  <si>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</si>
  <si>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</si>
  <si>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</si>
  <si>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</si>
  <si>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</si>
  <si>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</si>
  <si>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</si>
  <si>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</si>
  <si>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</si>
  <si>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</si>
  <si>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</si>
  <si>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</si>
  <si>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</si>
  <si>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</si>
  <si>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</si>
  <si>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</si>
  <si>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</si>
  <si>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</si>
  <si>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</si>
  <si>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</si>
  <si>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</si>
  <si>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</si>
  <si>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</si>
  <si>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</si>
  <si>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</si>
  <si>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</si>
  <si>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</si>
  <si>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</si>
  <si>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</si>
  <si>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</si>
  <si>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</si>
  <si>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</si>
  <si>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</si>
  <si>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</si>
  <si>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</si>
  <si>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</si>
  <si>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</si>
  <si>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</si>
  <si>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</si>
  <si>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</si>
  <si>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</si>
  <si>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</si>
  <si>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</si>
  <si>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</si>
  <si>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</si>
  <si>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</si>
  <si>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</si>
  <si>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</si>
  <si>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</si>
  <si>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</si>
  <si>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</si>
  <si>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</si>
  <si>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</si>
  <si>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</si>
  <si>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</si>
  <si>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</si>
  <si>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</si>
  <si>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</si>
  <si>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</si>
  <si>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</si>
  <si>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</si>
  <si>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</si>
  <si>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</si>
  <si>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</si>
  <si>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</si>
  <si>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</si>
  <si>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</si>
  <si>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</si>
  <si>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</si>
  <si>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</si>
  <si>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</si>
  <si>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</si>
  <si>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</si>
  <si>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</si>
  <si>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</si>
  <si>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</si>
  <si>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</si>
  <si>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</si>
  <si>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</si>
  <si>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</si>
  <si>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</si>
  <si>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</si>
  <si>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</si>
  <si>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</si>
  <si>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</si>
  <si>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</si>
  <si>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</si>
  <si>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</si>
  <si>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</si>
  <si>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</si>
  <si>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</si>
  <si>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</si>
  <si>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</si>
  <si>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</si>
  <si>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</si>
  <si>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</si>
  <si>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</si>
  <si>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</si>
  <si>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</si>
  <si>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</si>
  <si>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</si>
  <si>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</si>
  <si>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</si>
  <si>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</si>
  <si>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</si>
  <si>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</si>
  <si>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</si>
  <si>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</si>
  <si>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</si>
  <si>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</si>
  <si>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</si>
  <si>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</si>
  <si>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</si>
  <si>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</si>
  <si>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</si>
  <si>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</si>
  <si>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</si>
  <si>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</si>
  <si>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</si>
  <si>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</si>
  <si>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</si>
  <si>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</si>
  <si>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</si>
  <si>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</si>
  <si>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</si>
  <si>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</si>
  <si>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</si>
  <si>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</si>
  <si>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</si>
  <si>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</si>
  <si>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</si>
  <si>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</si>
  <si>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</si>
  <si>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</si>
  <si>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</si>
  <si>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</si>
  <si>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</si>
  <si>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</si>
  <si>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</si>
  <si>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</si>
  <si>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</si>
  <si>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</si>
  <si>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</si>
  <si>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</si>
  <si>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</si>
  <si>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</si>
  <si>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</si>
  <si>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</si>
  <si>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</si>
  <si>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</si>
  <si>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</si>
  <si>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</si>
  <si>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</si>
  <si>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</si>
  <si>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</si>
  <si>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</si>
  <si>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</si>
  <si>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</si>
  <si>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</si>
  <si>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</si>
  <si>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</si>
  <si>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</si>
  <si>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</si>
  <si>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</si>
  <si>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</si>
  <si>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</si>
  <si>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</si>
  <si>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</si>
  <si>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</si>
  <si>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</si>
  <si>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</si>
  <si>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</si>
  <si>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</si>
  <si>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</si>
  <si>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</si>
  <si>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</si>
  <si>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</si>
  <si>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</si>
  <si>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</si>
  <si>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</si>
  <si>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</si>
  <si>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</si>
  <si>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</si>
  <si>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</si>
  <si>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</si>
  <si>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</si>
  <si>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</si>
  <si>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</si>
  <si>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</si>
  <si>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</si>
  <si>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</si>
  <si>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</si>
  <si>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</si>
  <si>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</si>
  <si>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</si>
  <si>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</si>
  <si>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</si>
  <si>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</si>
  <si>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</si>
  <si>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</si>
  <si>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</si>
  <si>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</si>
  <si>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</si>
  <si>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</si>
  <si>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</si>
  <si>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</si>
  <si>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</si>
  <si>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</si>
  <si>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</si>
  <si>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</si>
  <si>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</si>
  <si>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</si>
  <si>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</si>
  <si>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</si>
  <si>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</si>
  <si>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</si>
  <si>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</si>
  <si>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</si>
  <si>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</si>
  <si>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</si>
  <si>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</si>
  <si>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</si>
  <si>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</si>
  <si>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</si>
  <si>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</si>
  <si>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</si>
  <si>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</si>
  <si>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</si>
  <si>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</si>
  <si>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</si>
  <si>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</si>
  <si>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</si>
  <si>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</si>
  <si>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</si>
  <si>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</si>
  <si>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</si>
  <si>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</si>
  <si>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</si>
  <si>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</si>
  <si>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</si>
  <si>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</si>
  <si>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</si>
  <si>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</si>
  <si>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</si>
  <si>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</si>
  <si>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</si>
  <si>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</si>
  <si>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</si>
  <si>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</si>
  <si>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</si>
  <si>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</si>
  <si>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</si>
  <si>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</si>
  <si>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</si>
  <si>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</si>
  <si>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</si>
  <si>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</si>
  <si>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</si>
  <si>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</si>
  <si>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</si>
  <si>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</si>
  <si>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</si>
  <si>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</si>
  <si>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</si>
  <si>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</si>
  <si>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</si>
  <si>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</si>
  <si>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</si>
  <si>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</si>
  <si>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</si>
  <si>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</si>
  <si>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</si>
  <si>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</si>
  <si>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</si>
  <si>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</si>
  <si>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</si>
  <si>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</si>
  <si>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</si>
  <si>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</si>
  <si>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</si>
  <si>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</si>
  <si>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</si>
  <si>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</si>
  <si>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</si>
  <si>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</si>
  <si>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</si>
  <si>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</si>
  <si>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</si>
  <si>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</si>
  <si>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</si>
  <si>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</si>
  <si>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</si>
  <si>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</si>
  <si>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</si>
  <si>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</si>
  <si>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</si>
  <si>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</si>
  <si>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</si>
  <si>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</si>
  <si>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</si>
  <si>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</si>
  <si>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</si>
  <si>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</si>
  <si>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</si>
  <si>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</si>
  <si>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</si>
  <si>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</si>
  <si>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</si>
  <si>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</si>
  <si>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</si>
  <si>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</si>
  <si>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</si>
  <si>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</si>
  <si>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</si>
  <si>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</si>
  <si>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</si>
  <si>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</si>
  <si>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</si>
  <si>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</si>
  <si>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</si>
  <si>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</si>
  <si>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</si>
  <si>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</si>
  <si>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</si>
  <si>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</si>
  <si>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</si>
  <si>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</si>
  <si>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</si>
  <si>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</si>
  <si>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</si>
  <si>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</si>
  <si>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</si>
  <si>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</si>
  <si>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</si>
  <si>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</si>
  <si>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</si>
  <si>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</si>
  <si>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</si>
  <si>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</si>
  <si>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</si>
  <si>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</si>
  <si>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</si>
  <si>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</si>
  <si>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</si>
  <si>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</si>
  <si>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</si>
  <si>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</si>
  <si>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</si>
  <si>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</si>
  <si>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</si>
  <si>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</si>
  <si>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</si>
  <si>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</si>
  <si>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</si>
  <si>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</si>
  <si>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</si>
  <si>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</si>
  <si>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</si>
  <si>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</si>
  <si>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</si>
  <si>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</si>
  <si>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</si>
  <si>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</si>
  <si>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</si>
  <si>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</si>
  <si>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</si>
  <si>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</si>
  <si>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</si>
  <si>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</si>
  <si>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</si>
  <si>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</si>
  <si>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</si>
  <si>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</si>
  <si>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</si>
  <si>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</si>
  <si>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</si>
  <si>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</si>
  <si>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</si>
  <si>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</si>
  <si>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</si>
  <si>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</si>
  <si>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</si>
  <si>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</si>
  <si>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</si>
  <si>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</si>
  <si>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</si>
  <si>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</si>
  <si>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</si>
  <si>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</si>
  <si>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</si>
  <si>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</si>
  <si>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</si>
  <si>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</si>
  <si>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</si>
  <si>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</si>
  <si>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</si>
  <si>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</si>
  <si>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</si>
  <si>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</si>
  <si>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</si>
  <si>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</si>
  <si>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</si>
  <si>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</si>
  <si>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</si>
  <si>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</si>
  <si>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</si>
  <si>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</si>
  <si>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</si>
  <si>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</si>
  <si>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</si>
  <si>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</si>
  <si>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</si>
  <si>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</si>
  <si>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</si>
  <si>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</si>
  <si>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</si>
  <si>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</si>
  <si>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</si>
  <si>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</si>
  <si>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</si>
  <si>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</si>
  <si>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</si>
  <si>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</si>
  <si>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</si>
  <si>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</si>
  <si>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</si>
  <si>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</si>
  <si>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</si>
  <si>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</si>
  <si>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</si>
  <si>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</si>
  <si>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</si>
  <si>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</si>
  <si>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</si>
  <si>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</si>
  <si>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</si>
  <si>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</si>
  <si>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</si>
  <si>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</si>
  <si>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</si>
  <si>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</si>
  <si>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</si>
  <si>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</si>
  <si>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</si>
  <si>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</si>
  <si>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</si>
  <si>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</si>
  <si>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</si>
  <si>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</si>
  <si>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</si>
  <si>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</si>
  <si>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</si>
  <si>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</si>
  <si>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</si>
  <si>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</si>
  <si>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</si>
  <si>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</si>
  <si>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</si>
  <si>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</si>
  <si>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</si>
  <si>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</si>
  <si>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</si>
  <si>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</si>
  <si>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</si>
  <si>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</si>
  <si>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</si>
  <si>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</si>
  <si>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</si>
  <si>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</si>
  <si>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</si>
  <si>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</si>
  <si>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</si>
  <si>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</si>
  <si>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</si>
  <si>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</si>
  <si>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</si>
  <si>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</si>
  <si>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</si>
  <si>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</si>
  <si>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</si>
  <si>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</si>
  <si>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</si>
  <si>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</si>
  <si>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</si>
  <si>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</si>
  <si>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</si>
  <si>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</si>
  <si>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</si>
  <si>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</si>
  <si>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</si>
  <si>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</si>
  <si>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</si>
  <si>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</si>
  <si>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</si>
  <si>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</si>
  <si>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</si>
  <si>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</si>
  <si>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</si>
  <si>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</si>
  <si>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</si>
  <si>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</si>
  <si>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</si>
  <si>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</si>
  <si>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</si>
  <si>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</si>
  <si>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</si>
  <si>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</si>
  <si>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</si>
  <si>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</si>
  <si>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</si>
  <si>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</si>
  <si>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</si>
  <si>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</si>
  <si>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</si>
  <si>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</si>
  <si>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</si>
  <si>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</si>
  <si>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</si>
  <si>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</si>
  <si>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</si>
  <si>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</si>
  <si>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</si>
  <si>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</si>
  <si>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</si>
  <si>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</si>
  <si>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</si>
  <si>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</si>
  <si>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</si>
  <si>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</si>
  <si>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</si>
  <si>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</si>
  <si>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</si>
  <si>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</si>
  <si>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</si>
  <si>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</si>
  <si>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</si>
  <si>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</si>
  <si>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</si>
  <si>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</si>
  <si>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</si>
  <si>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</si>
  <si>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</si>
  <si>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</si>
  <si>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</si>
  <si>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</si>
  <si>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</si>
  <si>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</si>
  <si>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</si>
  <si>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</si>
  <si>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</si>
  <si>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</si>
  <si>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</si>
  <si>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</si>
  <si>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</si>
  <si>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</si>
  <si>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</si>
  <si>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</si>
  <si>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</si>
  <si>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</si>
  <si>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</si>
  <si>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</si>
  <si>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</si>
  <si>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</si>
  <si>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</si>
  <si>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</si>
  <si>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</si>
  <si>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</si>
  <si>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</si>
  <si>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</si>
  <si>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</si>
  <si>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</si>
  <si>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</si>
  <si>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</si>
  <si>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</si>
  <si>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</si>
  <si>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</si>
  <si>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</si>
  <si>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</si>
  <si>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</si>
  <si>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</si>
  <si>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</si>
  <si>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</si>
  <si>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</si>
  <si>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</si>
  <si>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</si>
  <si>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</si>
  <si>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</si>
  <si>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</si>
  <si>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</si>
  <si>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</si>
  <si>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</si>
  <si>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</si>
  <si>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</si>
  <si>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</si>
  <si>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</si>
  <si>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</si>
  <si>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</si>
  <si>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</si>
  <si>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</si>
  <si>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</si>
  <si>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</si>
  <si>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</si>
  <si>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</si>
  <si>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</si>
  <si>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</si>
  <si>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</si>
  <si>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</si>
  <si>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</si>
  <si>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</si>
  <si>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</si>
  <si>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</si>
  <si>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</si>
  <si>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</si>
  <si>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</si>
  <si>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</si>
  <si>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</si>
  <si>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</si>
  <si>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</si>
  <si>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</si>
  <si>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</si>
  <si>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</si>
  <si>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</si>
  <si>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</si>
  <si>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</si>
  <si>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</si>
  <si>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</si>
  <si>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</si>
  <si>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</si>
  <si>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</si>
  <si>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</si>
  <si>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</si>
  <si>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</si>
  <si>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</si>
  <si>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</si>
  <si>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</si>
  <si>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</si>
  <si>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</si>
  <si>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</si>
  <si>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</si>
  <si>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</si>
  <si>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</si>
  <si>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</si>
  <si>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</si>
  <si>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</si>
  <si>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</si>
  <si>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</si>
  <si>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</si>
  <si>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</si>
  <si>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</si>
  <si>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</si>
  <si>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</si>
  <si>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</si>
  <si>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</si>
  <si>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</si>
  <si>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</si>
  <si>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</si>
  <si>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</si>
  <si>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</si>
  <si>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</si>
  <si>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</si>
  <si>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</si>
  <si>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</si>
  <si>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</si>
  <si>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</si>
  <si>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</si>
  <si>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</si>
  <si>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</si>
  <si>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</si>
  <si>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</si>
  <si>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</si>
  <si>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</si>
  <si>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</si>
  <si>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</si>
  <si>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</si>
  <si>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</si>
  <si>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</si>
  <si>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</si>
  <si>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</si>
  <si>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</si>
  <si>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</si>
  <si>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</si>
  <si>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</si>
  <si>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</si>
  <si>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</si>
  <si>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</si>
  <si>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</si>
  <si>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</si>
  <si>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</si>
  <si>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</si>
  <si>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</si>
  <si>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</si>
  <si>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</si>
  <si>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</si>
  <si>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</si>
  <si>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</si>
  <si>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</si>
  <si>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</si>
  <si>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</si>
  <si>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</si>
  <si>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</si>
  <si>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</si>
  <si>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</si>
  <si>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</si>
  <si>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</si>
  <si>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</si>
  <si>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</si>
  <si>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</si>
  <si>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</si>
  <si>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</si>
  <si>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</si>
  <si>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</si>
  <si>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</si>
  <si>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</si>
  <si>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</si>
  <si>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</si>
  <si>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</si>
  <si>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</si>
  <si>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</si>
  <si>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</si>
  <si>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</si>
  <si>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</si>
  <si>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</si>
  <si>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</si>
  <si>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</si>
  <si>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</si>
  <si>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</si>
  <si>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</si>
  <si>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</si>
  <si>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</si>
  <si>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</si>
  <si>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</si>
  <si>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</si>
  <si>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</si>
  <si>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</si>
  <si>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</si>
  <si>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</si>
  <si>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</si>
  <si>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</si>
  <si>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</si>
  <si>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</si>
  <si>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</si>
  <si>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</si>
  <si>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</si>
  <si>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</si>
  <si>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</si>
  <si>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</si>
  <si>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</si>
  <si>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</si>
  <si>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</si>
  <si>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</si>
  <si>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</si>
  <si>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</si>
  <si>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</si>
  <si>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</si>
  <si>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</si>
  <si>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</si>
  <si>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</si>
  <si>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</si>
  <si>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</si>
  <si>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</si>
  <si>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</si>
  <si>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</si>
  <si>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</si>
  <si>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</si>
  <si>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</si>
  <si>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</si>
  <si>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</si>
  <si>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</si>
  <si>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</si>
  <si>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</si>
  <si>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</si>
  <si>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</si>
  <si>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</si>
  <si>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</si>
  <si>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</si>
  <si>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</si>
  <si>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</si>
  <si>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</si>
  <si>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</si>
  <si>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</si>
  <si>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</si>
  <si>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</si>
  <si>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</si>
  <si>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</si>
  <si>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</si>
  <si>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</si>
  <si>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</si>
  <si>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</si>
  <si>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</si>
  <si>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</si>
  <si>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</si>
  <si>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</si>
  <si>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</si>
  <si>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</si>
  <si>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</si>
  <si>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</si>
  <si>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</si>
  <si>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</si>
  <si>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</si>
  <si>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</si>
  <si>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</si>
  <si>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</si>
  <si>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</si>
  <si>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</si>
  <si>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</si>
  <si>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</si>
  <si>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</si>
  <si>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</si>
  <si>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</si>
  <si>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</si>
  <si>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</si>
  <si>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</si>
  <si>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</si>
  <si>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</si>
  <si>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</si>
  <si>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</si>
  <si>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</si>
  <si>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</si>
  <si>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</si>
  <si>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</si>
  <si>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</si>
  <si>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</si>
  <si>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</si>
  <si>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</si>
  <si>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</si>
  <si>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</si>
  <si>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</si>
  <si>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</si>
  <si>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</si>
  <si>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</si>
  <si>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</si>
  <si>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</si>
  <si>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</si>
  <si>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</si>
  <si>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</si>
  <si>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</si>
  <si>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</si>
  <si>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</si>
  <si>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</si>
  <si>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</si>
  <si>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</si>
  <si>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</si>
  <si>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</si>
  <si>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</si>
  <si>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</si>
  <si>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</si>
  <si>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</si>
  <si>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</si>
  <si>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</si>
  <si>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</si>
  <si>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</si>
  <si>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</si>
  <si>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</si>
  <si>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</si>
  <si>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</si>
  <si>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</si>
  <si>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</si>
  <si>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</si>
  <si>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</si>
  <si>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</si>
  <si>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</si>
  <si>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</si>
  <si>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</si>
  <si>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</si>
  <si>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</si>
  <si>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</si>
  <si>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</si>
  <si>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</si>
  <si>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</si>
  <si>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</si>
  <si>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</si>
  <si>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</si>
  <si>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</si>
  <si>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</si>
  <si>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</si>
  <si>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</si>
  <si>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</si>
  <si>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</si>
  <si>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</si>
  <si>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</si>
  <si>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</si>
  <si>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</si>
  <si>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</si>
  <si>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</si>
  <si>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</si>
  <si>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</si>
  <si>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</si>
  <si>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</si>
  <si>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</si>
  <si>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</si>
  <si>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</si>
  <si>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</si>
  <si>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</si>
  <si>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</si>
  <si>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</si>
  <si>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</si>
  <si>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</si>
  <si>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</si>
  <si>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</si>
  <si>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</si>
  <si>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</si>
  <si>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</si>
  <si>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</si>
  <si>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</si>
  <si>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</si>
  <si>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</si>
  <si>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</si>
  <si>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</si>
  <si>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</si>
  <si>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</si>
  <si>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</si>
  <si>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</si>
  <si>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</si>
  <si>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</si>
  <si>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</si>
  <si>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</si>
  <si>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</si>
  <si>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</si>
  <si>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</si>
  <si>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</si>
  <si>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</si>
  <si>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</si>
  <si>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</si>
  <si>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</si>
  <si>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</si>
  <si>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</si>
  <si>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</si>
  <si>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</si>
  <si>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</si>
  <si>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</si>
  <si>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</si>
  <si>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</si>
  <si>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</si>
  <si>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</si>
  <si>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</si>
  <si>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</si>
  <si>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</si>
  <si>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</si>
  <si>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</si>
  <si>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</si>
  <si>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</si>
  <si>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</si>
  <si>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</si>
  <si>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</si>
  <si>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</si>
  <si>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</si>
  <si>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</si>
  <si>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</si>
  <si>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</si>
  <si>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</si>
  <si>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</si>
  <si>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</si>
  <si>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</si>
  <si>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</si>
  <si>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</si>
  <si>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</si>
  <si>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</si>
  <si>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</si>
  <si>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</si>
  <si>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</si>
  <si>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</si>
  <si>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</si>
  <si>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</si>
  <si>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</si>
  <si>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</si>
  <si>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</si>
  <si>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</si>
  <si>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</si>
  <si>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</si>
  <si>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</si>
  <si>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</si>
  <si>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</si>
  <si>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</si>
  <si>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</si>
  <si>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</si>
  <si>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</si>
  <si>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</si>
  <si>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</si>
  <si>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</si>
  <si>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</si>
  <si>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</si>
  <si>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</si>
  <si>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</si>
  <si>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</si>
  <si>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</si>
  <si>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</si>
  <si>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</si>
  <si>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</si>
  <si>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</si>
  <si>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</si>
  <si>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</si>
  <si>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</si>
  <si>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</si>
  <si>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</si>
  <si>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</si>
  <si>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</si>
  <si>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</si>
  <si>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</si>
  <si>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</si>
  <si>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</si>
  <si>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</si>
  <si>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</si>
  <si>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</si>
  <si>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</si>
  <si>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</si>
  <si>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</si>
  <si>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</si>
  <si>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</si>
  <si>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</si>
  <si>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</si>
  <si>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</si>
  <si>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</si>
  <si>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</si>
  <si>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</si>
  <si>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</si>
  <si>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</si>
  <si>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</si>
  <si>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</si>
  <si>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</si>
  <si>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</si>
  <si>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</si>
  <si>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</si>
  <si>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</si>
  <si>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</si>
  <si>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</si>
  <si>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</si>
  <si>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</si>
  <si>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</si>
  <si>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</si>
  <si>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</si>
  <si>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</si>
  <si>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</si>
  <si>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</si>
  <si>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</si>
  <si>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</si>
  <si>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</si>
  <si>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</si>
  <si>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</si>
  <si>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</si>
  <si>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</si>
  <si>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</si>
  <si>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</si>
  <si>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</si>
  <si>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</si>
  <si>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</si>
  <si>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</si>
  <si>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</si>
  <si>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</si>
  <si>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</si>
  <si>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</si>
  <si>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</si>
  <si>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</si>
  <si>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</si>
  <si>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</si>
  <si>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</si>
  <si>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</si>
  <si>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</si>
  <si>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</si>
  <si>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</si>
  <si>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</si>
  <si>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</si>
  <si>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</si>
  <si>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</si>
  <si>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</si>
  <si>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</si>
  <si>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</si>
  <si>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</si>
  <si>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</si>
  <si>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</si>
  <si>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</si>
  <si>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</si>
  <si>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</si>
  <si>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</si>
  <si>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</si>
  <si>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</si>
  <si>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</si>
  <si>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</si>
  <si>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</si>
  <si>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</si>
  <si>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</si>
  <si>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</si>
  <si>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</si>
  <si>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</si>
  <si>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</si>
  <si>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</si>
  <si>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</si>
  <si>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</si>
  <si>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</si>
  <si>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</si>
  <si>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</si>
  <si>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</si>
  <si>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</si>
  <si>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</si>
  <si>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</si>
  <si>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</si>
  <si>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</si>
  <si>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</si>
  <si>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</si>
  <si>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</si>
  <si>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</si>
  <si>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</si>
  <si>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</si>
  <si>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</si>
  <si>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</si>
  <si>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</si>
  <si>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</si>
  <si>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</si>
  <si>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</si>
  <si>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</si>
  <si>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</si>
  <si>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</si>
  <si>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</si>
  <si>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</si>
  <si>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</si>
  <si>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</si>
  <si>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</si>
  <si>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</si>
  <si>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</si>
  <si>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</si>
  <si>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</si>
  <si>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</si>
  <si>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</si>
  <si>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</si>
  <si>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</si>
  <si>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</si>
  <si>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</si>
  <si>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</si>
  <si>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</si>
  <si>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</si>
  <si>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</si>
  <si>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</si>
  <si>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</si>
  <si>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</si>
  <si>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</si>
  <si>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</si>
  <si>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</si>
  <si>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</si>
  <si>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</si>
  <si>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</si>
  <si>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</si>
  <si>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</si>
  <si>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</si>
  <si>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</si>
  <si>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</si>
  <si>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</si>
  <si>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</si>
  <si>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</si>
  <si>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</si>
  <si>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</si>
  <si>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</si>
  <si>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</si>
  <si>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</si>
  <si>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</si>
  <si>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</si>
  <si>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</si>
  <si>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</si>
  <si>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</si>
  <si>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</si>
  <si>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</si>
  <si>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</si>
  <si>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</si>
  <si>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</si>
  <si>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</si>
  <si>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</si>
  <si>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</si>
  <si>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</si>
  <si>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</si>
  <si>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</si>
  <si>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</si>
  <si>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</si>
  <si>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</si>
  <si>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</si>
  <si>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</si>
  <si>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</si>
  <si>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</si>
  <si>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</si>
  <si>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</si>
  <si>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</si>
  <si>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</si>
  <si>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</si>
  <si>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</si>
  <si>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</si>
  <si>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</si>
  <si>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</si>
  <si>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</si>
  <si>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</si>
  <si>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</si>
  <si>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</si>
  <si>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</si>
  <si>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</si>
  <si>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</si>
  <si>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</si>
  <si>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</si>
  <si>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</si>
  <si>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</si>
  <si>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</si>
  <si>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</si>
  <si>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</si>
  <si>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</si>
  <si>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</si>
  <si>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</si>
  <si>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</si>
  <si>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</si>
  <si>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</si>
  <si>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</si>
  <si>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</si>
  <si>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</si>
  <si>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</si>
  <si>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</si>
  <si>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</si>
  <si>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</si>
  <si>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</si>
  <si>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</si>
  <si>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</si>
  <si>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</si>
  <si>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</si>
  <si>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</si>
  <si>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</si>
  <si>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</si>
  <si>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</si>
  <si>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</si>
  <si>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</si>
  <si>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</si>
  <si>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</si>
  <si>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</si>
  <si>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</si>
  <si>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</si>
  <si>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</si>
  <si>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</si>
  <si>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</si>
  <si>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</si>
  <si>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</si>
  <si>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</si>
  <si>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</si>
  <si>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</si>
  <si>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</si>
  <si>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</si>
  <si>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</si>
  <si>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</si>
  <si>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</si>
  <si>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</si>
  <si>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</si>
  <si>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</si>
  <si>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</si>
  <si>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</si>
  <si>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</si>
  <si>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</si>
  <si>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</si>
  <si>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</si>
  <si>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</si>
  <si>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</si>
  <si>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</si>
  <si>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</si>
  <si>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</si>
  <si>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</si>
  <si>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</si>
  <si>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</si>
  <si>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</si>
  <si>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</si>
  <si>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</si>
  <si>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</si>
  <si>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</si>
  <si>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</si>
  <si>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</si>
  <si>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</si>
  <si>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</si>
  <si>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</si>
  <si>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</si>
  <si>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</si>
  <si>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</si>
  <si>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</si>
  <si>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</si>
  <si>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</si>
  <si>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</si>
  <si>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</si>
  <si>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</si>
  <si>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</si>
  <si>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</si>
  <si>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</si>
  <si>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</si>
  <si>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</si>
  <si>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</si>
  <si>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</si>
  <si>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</si>
  <si>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</si>
  <si>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</si>
  <si>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</si>
  <si>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</si>
  <si>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</si>
  <si>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</si>
  <si>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</si>
  <si>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</si>
  <si>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</si>
  <si>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</si>
  <si>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</si>
  <si>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</si>
  <si>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</si>
  <si>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</si>
  <si>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</si>
  <si>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</si>
  <si>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</si>
  <si>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</si>
  <si>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</si>
  <si>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</si>
  <si>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</si>
  <si>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</si>
  <si>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</si>
  <si>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</si>
  <si>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</si>
  <si>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</si>
  <si>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</si>
  <si>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</si>
  <si>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</si>
  <si>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</si>
  <si>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</si>
  <si>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</si>
  <si>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</si>
  <si>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</si>
  <si>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</si>
  <si>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</si>
  <si>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</si>
  <si>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</si>
  <si>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</si>
  <si>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</si>
  <si>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</si>
  <si>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</si>
  <si>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</si>
  <si>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</si>
  <si>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</si>
  <si>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</si>
  <si>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</si>
  <si>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</si>
  <si>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</si>
  <si>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</si>
  <si>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</si>
  <si>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</si>
  <si>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</si>
  <si>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</si>
  <si>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</si>
  <si>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</si>
  <si>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</si>
  <si>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</si>
  <si>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</si>
  <si>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</si>
  <si>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</si>
  <si>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</si>
  <si>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</si>
  <si>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</si>
  <si>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</si>
  <si>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</si>
  <si>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</si>
  <si>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</si>
  <si>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</si>
  <si>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</si>
  <si>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</si>
  <si>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</si>
  <si>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</si>
  <si>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</si>
  <si>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</si>
  <si>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</si>
  <si>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</si>
  <si>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</si>
  <si>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</si>
  <si>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</si>
  <si>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</si>
  <si>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</si>
  <si>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</si>
  <si>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</si>
  <si>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</si>
  <si>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</si>
  <si>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</si>
  <si>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</si>
  <si>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</si>
  <si>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</si>
  <si>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</si>
  <si>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</si>
  <si>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</si>
  <si>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</si>
  <si>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</si>
  <si>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</si>
  <si>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</si>
  <si>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</si>
  <si>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</si>
  <si>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</si>
  <si>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</si>
  <si>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</si>
  <si>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</si>
  <si>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</si>
  <si>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</si>
  <si>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</si>
  <si>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</si>
  <si>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</si>
  <si>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</si>
  <si>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</si>
  <si>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</si>
  <si>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</si>
  <si>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</si>
  <si>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</si>
  <si>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</si>
  <si>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</si>
  <si>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</si>
  <si>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</si>
  <si>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</si>
  <si>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</si>
  <si>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</si>
  <si>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</si>
  <si>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</si>
  <si>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</si>
  <si>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</si>
  <si>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</si>
  <si>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</si>
  <si>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</si>
  <si>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</si>
  <si>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</si>
  <si>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</si>
  <si>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</si>
  <si>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</si>
  <si>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</si>
  <si>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</si>
  <si>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</si>
  <si>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</si>
  <si>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</si>
  <si>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</si>
  <si>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</si>
  <si>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</si>
  <si>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</si>
  <si>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</si>
  <si>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</si>
  <si>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</si>
  <si>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</si>
  <si>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</si>
  <si>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</si>
  <si>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</si>
  <si>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</si>
  <si>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</si>
  <si>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</si>
  <si>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</si>
  <si>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</si>
  <si>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</si>
  <si>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</si>
  <si>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</si>
  <si>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</si>
  <si>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</si>
  <si>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</si>
  <si>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</si>
  <si>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</si>
  <si>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</si>
  <si>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</si>
  <si>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</si>
  <si>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</si>
  <si>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</si>
  <si>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</si>
  <si>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</si>
  <si>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</si>
  <si>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</si>
  <si>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</si>
  <si>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</si>
  <si>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</si>
  <si>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</si>
  <si>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</si>
  <si>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</si>
  <si>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</si>
  <si>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</si>
  <si>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</si>
  <si>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</si>
  <si>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</si>
  <si>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</si>
  <si>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</si>
  <si>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</si>
  <si>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</si>
  <si>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</si>
  <si>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</si>
  <si>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</si>
  <si>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</si>
  <si>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</si>
  <si>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</si>
  <si>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</si>
  <si>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</si>
  <si>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</si>
  <si>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</si>
  <si>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</si>
  <si>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</si>
  <si>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</si>
  <si>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</si>
  <si>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</si>
  <si>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</si>
  <si>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</si>
  <si>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</si>
  <si>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</si>
  <si>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</si>
  <si>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</si>
  <si>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</si>
  <si>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</si>
  <si>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</si>
  <si>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</si>
  <si>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</si>
  <si>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</si>
  <si>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</si>
  <si>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</si>
  <si>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</si>
  <si>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</si>
  <si>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</si>
  <si>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</si>
  <si>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</si>
  <si>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</si>
  <si>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</si>
  <si>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</si>
  <si>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</si>
  <si>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</si>
  <si>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</si>
  <si>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</si>
  <si>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</si>
  <si>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</si>
  <si>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</si>
  <si>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</si>
  <si>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</si>
  <si>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</si>
  <si>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</si>
  <si>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</si>
  <si>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</si>
  <si>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</si>
  <si>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</si>
  <si>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</si>
  <si>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</si>
  <si>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</si>
  <si>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</si>
  <si>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</si>
  <si>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</si>
  <si>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</si>
  <si>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</si>
  <si>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</si>
  <si>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</si>
  <si>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</si>
  <si>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</si>
  <si>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</si>
  <si>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</si>
  <si>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</si>
  <si>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</si>
  <si>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</si>
  <si>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</si>
  <si>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</si>
  <si>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</si>
  <si>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</si>
  <si>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</si>
  <si>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</si>
  <si>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</si>
  <si>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</si>
  <si>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</si>
  <si>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</si>
  <si>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</si>
  <si>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</si>
  <si>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</si>
  <si>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</si>
  <si>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</si>
  <si>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</si>
  <si>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</si>
  <si>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</si>
  <si>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</si>
  <si>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</si>
  <si>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</si>
  <si>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</si>
  <si>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</si>
  <si>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</si>
  <si>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</si>
  <si>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</si>
  <si>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</si>
  <si>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</si>
  <si>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</si>
  <si>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</si>
  <si>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</si>
  <si>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</si>
  <si>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</si>
  <si>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</si>
  <si>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</si>
  <si>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</si>
  <si>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</si>
  <si>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</si>
  <si>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</si>
  <si>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</si>
  <si>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</si>
  <si>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</si>
  <si>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</si>
  <si>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</si>
  <si>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</si>
  <si>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</si>
  <si>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</si>
  <si>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</si>
  <si>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</si>
  <si>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</si>
  <si>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</si>
  <si>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</si>
  <si>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</si>
  <si>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</si>
  <si>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</si>
  <si>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</si>
  <si>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</si>
  <si>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</si>
  <si>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</si>
  <si>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</si>
  <si>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</si>
  <si>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</si>
  <si>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</si>
  <si>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</si>
  <si>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</si>
  <si>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</si>
  <si>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</si>
  <si>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</si>
  <si>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</si>
  <si>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</si>
  <si>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</si>
  <si>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</si>
  <si>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</si>
  <si>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</si>
  <si>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</si>
  <si>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</si>
  <si>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</si>
  <si>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</si>
  <si>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</si>
  <si>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</si>
  <si>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</si>
  <si>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</si>
  <si>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</si>
  <si>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</si>
  <si>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</si>
  <si>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</si>
  <si>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</si>
  <si>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</si>
  <si>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</si>
  <si>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</si>
  <si>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</si>
  <si>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</si>
  <si>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</si>
  <si>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</si>
  <si>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</si>
  <si>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</si>
  <si>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</si>
  <si>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</si>
  <si>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</si>
  <si>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</si>
  <si>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</si>
  <si>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</si>
  <si>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</si>
  <si>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</si>
  <si>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</si>
  <si>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</si>
  <si>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</si>
  <si>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</si>
  <si>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</si>
  <si>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</si>
  <si>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</si>
  <si>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</si>
  <si>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</si>
  <si>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</si>
  <si>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</si>
  <si>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</si>
  <si>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</si>
  <si>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</si>
  <si>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</si>
  <si>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</si>
  <si>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</si>
  <si>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</si>
  <si>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</si>
  <si>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</si>
  <si>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</si>
  <si>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</si>
  <si>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</si>
  <si>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</si>
  <si>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</si>
  <si>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</si>
  <si>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</si>
  <si>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</si>
  <si>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</si>
  <si>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</si>
  <si>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</si>
  <si>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</si>
  <si>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</si>
  <si>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</si>
  <si>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</si>
  <si>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</si>
  <si>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</si>
  <si>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</si>
  <si>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</si>
  <si>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</si>
  <si>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</si>
  <si>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</si>
  <si>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</si>
  <si>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</si>
  <si>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</si>
  <si>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</si>
  <si>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</si>
  <si>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</si>
  <si>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</si>
  <si>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</si>
  <si>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</si>
  <si>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</si>
  <si>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</si>
  <si>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</si>
  <si>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</si>
  <si>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</si>
  <si>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</si>
  <si>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</si>
  <si>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</si>
  <si>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</si>
  <si>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</si>
  <si>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</si>
  <si>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</si>
  <si>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</si>
  <si>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</si>
  <si>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</si>
  <si>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</si>
  <si>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</si>
  <si>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</si>
  <si>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</si>
  <si>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</si>
  <si>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</si>
  <si>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</si>
  <si>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</si>
  <si>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</si>
  <si>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</si>
  <si>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</si>
  <si>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</si>
  <si>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</si>
  <si>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</si>
  <si>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</si>
  <si>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</si>
  <si>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</si>
  <si>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</si>
  <si>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</si>
  <si>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</si>
  <si>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</si>
  <si>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</si>
  <si>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</si>
  <si>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</si>
  <si>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</si>
  <si>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</si>
  <si>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</si>
  <si>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</si>
  <si>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</si>
  <si>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</si>
  <si>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</si>
  <si>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</si>
  <si>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</si>
  <si>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</si>
  <si>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</si>
  <si>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</si>
  <si>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</si>
  <si>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</si>
  <si>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</si>
  <si>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</si>
  <si>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</si>
  <si>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</si>
  <si>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</si>
  <si>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</si>
  <si>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</si>
  <si>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</si>
  <si>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</si>
  <si>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</si>
  <si>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</si>
  <si>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</si>
  <si>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</si>
  <si>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</si>
  <si>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</si>
  <si>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</si>
  <si>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</si>
  <si>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</si>
  <si>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</si>
  <si>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</si>
  <si>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</si>
  <si>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</si>
  <si>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</si>
  <si>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</si>
  <si>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</si>
  <si>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</si>
  <si>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</si>
  <si>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</si>
  <si>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</si>
  <si>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</si>
  <si>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</si>
  <si>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</si>
  <si>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</si>
  <si>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</si>
  <si>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</si>
  <si>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</si>
  <si>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</si>
  <si>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</si>
  <si>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</si>
  <si>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</si>
  <si>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</si>
  <si>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</si>
  <si>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</si>
  <si>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</si>
  <si>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</si>
  <si>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</si>
  <si>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</si>
  <si>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</si>
  <si>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</si>
  <si>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</si>
  <si>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</si>
  <si>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</si>
  <si>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</si>
  <si>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</si>
  <si>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</si>
  <si>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</si>
  <si>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</si>
  <si>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</si>
  <si>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</si>
  <si>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</si>
  <si>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</si>
  <si>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</si>
  <si>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</si>
  <si>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</si>
  <si>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</si>
  <si>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</si>
  <si>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</si>
  <si>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</si>
  <si>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</si>
  <si>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</si>
  <si>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</si>
  <si>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</si>
  <si>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</si>
  <si>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</si>
  <si>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</si>
  <si>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</si>
  <si>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</si>
  <si>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</si>
  <si>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</si>
  <si>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</si>
  <si>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</si>
  <si>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</si>
  <si>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</si>
  <si>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</si>
  <si>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</si>
  <si>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</si>
  <si>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</si>
  <si>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</si>
  <si>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</si>
  <si>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</si>
  <si>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</si>
  <si>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</si>
  <si>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</si>
  <si>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</si>
  <si>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</si>
  <si>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</si>
  <si>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</si>
  <si>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</si>
  <si>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</si>
  <si>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</si>
  <si>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</si>
  <si>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</si>
  <si>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</si>
  <si>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</si>
  <si>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</si>
  <si>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</si>
  <si>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</si>
  <si>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</si>
  <si>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</si>
  <si>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</si>
  <si>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</si>
  <si>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</si>
  <si>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</si>
  <si>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</si>
  <si>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</si>
  <si>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</si>
  <si>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</si>
  <si>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</si>
  <si>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</si>
  <si>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</si>
  <si>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</si>
  <si>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</si>
  <si>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</si>
  <si>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</si>
  <si>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</si>
  <si>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</si>
  <si>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</si>
  <si>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</si>
  <si>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</si>
  <si>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</si>
  <si>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</si>
  <si>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</si>
  <si>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</si>
  <si>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</si>
  <si>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</si>
  <si>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</si>
  <si>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</si>
  <si>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</si>
  <si>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</si>
  <si>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</si>
  <si>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</si>
  <si>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</si>
  <si>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</si>
  <si>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</si>
  <si>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</si>
  <si>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</si>
  <si>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</si>
  <si>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</si>
  <si>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</si>
  <si>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</si>
  <si>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</si>
  <si>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</si>
  <si>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</si>
  <si>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</si>
  <si>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</si>
  <si>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</si>
  <si>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</si>
  <si>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</si>
  <si>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</si>
  <si>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</si>
  <si>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</si>
  <si>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</si>
  <si>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</si>
  <si>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</si>
  <si>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</si>
  <si>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</si>
  <si>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</si>
  <si>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</si>
  <si>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</si>
  <si>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</si>
  <si>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</si>
  <si>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</si>
  <si>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</si>
  <si>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</si>
  <si>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</si>
  <si>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</si>
  <si>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</si>
  <si>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</si>
  <si>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</si>
  <si>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</si>
  <si>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</si>
  <si>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</si>
  <si>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</si>
  <si>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</si>
  <si>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</si>
  <si>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</si>
  <si>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</si>
  <si>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</si>
  <si>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</si>
  <si>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</si>
  <si>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</si>
  <si>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</si>
  <si>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</si>
  <si>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</si>
  <si>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</si>
  <si>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</si>
  <si>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</si>
  <si>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</si>
  <si>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</si>
  <si>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</si>
  <si>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</si>
  <si>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</si>
  <si>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</si>
  <si>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</si>
  <si>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</si>
  <si>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</si>
  <si>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</si>
  <si>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</si>
  <si>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</si>
  <si>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</si>
  <si>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</si>
  <si>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</si>
  <si>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</si>
  <si>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</si>
  <si>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</si>
  <si>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</si>
  <si>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</si>
  <si>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</si>
  <si>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</si>
  <si>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</si>
  <si>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</si>
  <si>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</si>
  <si>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</si>
  <si>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</si>
  <si>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</si>
  <si>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</si>
  <si>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</si>
  <si>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</si>
  <si>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</si>
  <si>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</si>
  <si>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</si>
  <si>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</si>
  <si>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</si>
  <si>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</si>
  <si>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</si>
  <si>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</si>
  <si>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</si>
  <si>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</si>
  <si>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</si>
  <si>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</si>
  <si>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</si>
  <si>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</si>
  <si>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</si>
  <si>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</si>
  <si>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</si>
  <si>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</si>
  <si>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</si>
  <si>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</si>
  <si>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</si>
  <si>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</si>
  <si>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</si>
  <si>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</si>
  <si>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</si>
  <si>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</si>
  <si>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</si>
  <si>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</si>
  <si>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</si>
  <si>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</si>
  <si>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</si>
  <si>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</si>
  <si>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</si>
  <si>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</si>
  <si>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</si>
  <si>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</si>
  <si>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</si>
  <si>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</si>
  <si>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</si>
  <si>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</si>
  <si>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</si>
  <si>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</si>
  <si>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</si>
  <si>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</si>
  <si>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</si>
  <si>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</si>
  <si>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</si>
  <si>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</si>
  <si>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</si>
  <si>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</si>
  <si>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</si>
  <si>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</si>
  <si>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</si>
  <si>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</si>
  <si>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</si>
  <si>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</si>
  <si>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</si>
  <si>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</si>
  <si>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</si>
  <si>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</si>
  <si>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</si>
  <si>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</si>
  <si>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</si>
  <si>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</si>
  <si>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</si>
  <si>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</si>
  <si>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</si>
  <si>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</si>
  <si>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</si>
  <si>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</si>
  <si>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</si>
  <si>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</si>
  <si>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</si>
  <si>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</si>
  <si>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</si>
  <si>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</si>
  <si>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</si>
  <si>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</si>
  <si>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</si>
  <si>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</si>
  <si>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</si>
  <si>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</si>
  <si>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</si>
  <si>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</si>
  <si>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</si>
  <si>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</si>
  <si>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</si>
  <si>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</si>
  <si>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</si>
  <si>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</si>
  <si>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</si>
  <si>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</si>
  <si>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</si>
  <si>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</si>
  <si>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</si>
  <si>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</si>
  <si>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</si>
  <si>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</si>
  <si>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</si>
  <si>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</si>
  <si>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</si>
  <si>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</si>
  <si>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</si>
  <si>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</si>
  <si>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</si>
  <si>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</si>
  <si>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</si>
  <si>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</si>
  <si>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</si>
  <si>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</si>
  <si>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</si>
  <si>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</si>
  <si>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</si>
  <si>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</si>
  <si>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</si>
  <si>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</si>
  <si>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</si>
  <si>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</si>
  <si>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</si>
  <si>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</si>
  <si>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</si>
  <si>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</si>
  <si>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</si>
  <si>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</si>
  <si>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</si>
  <si>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</si>
  <si>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</si>
  <si>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</si>
  <si>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</si>
  <si>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</si>
  <si>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</si>
  <si>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</si>
  <si>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</si>
  <si>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</si>
  <si>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</si>
  <si>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</si>
  <si>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</si>
  <si>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</si>
  <si>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</si>
  <si>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</si>
  <si>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</si>
  <si>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</si>
  <si>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</si>
  <si>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</si>
  <si>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</si>
  <si>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</si>
  <si>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</si>
  <si>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</si>
  <si>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</si>
  <si>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</si>
  <si>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</si>
  <si>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</si>
  <si>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</si>
  <si>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</si>
  <si>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</si>
  <si>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</si>
  <si>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</si>
  <si>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</si>
  <si>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</si>
  <si>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</si>
  <si>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</si>
  <si>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</si>
  <si>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</si>
  <si>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</si>
  <si>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</si>
  <si>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</si>
  <si>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</si>
  <si>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</si>
  <si>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</si>
  <si>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</si>
  <si>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</si>
  <si>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</si>
  <si>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</si>
  <si>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</si>
  <si>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</si>
  <si>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</si>
  <si>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</si>
  <si>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</si>
  <si>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</si>
  <si>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</si>
  <si>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</si>
  <si>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</si>
  <si>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</si>
  <si>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</si>
  <si>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</si>
  <si>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</si>
  <si>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</si>
  <si>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</si>
  <si>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</si>
  <si>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</si>
  <si>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</si>
  <si>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</si>
  <si>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</si>
  <si>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</si>
  <si>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</si>
  <si>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</si>
  <si>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</si>
  <si>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</si>
  <si>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</si>
  <si>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</si>
  <si>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</si>
  <si>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</si>
  <si>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</si>
  <si>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</si>
  <si>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</si>
  <si>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</si>
  <si>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</si>
  <si>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</si>
  <si>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</si>
  <si>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</si>
  <si>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</si>
  <si>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</si>
  <si>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</si>
  <si>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</si>
  <si>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</si>
  <si>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</si>
  <si>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</si>
  <si>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</si>
  <si>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</si>
  <si>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</si>
  <si>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</si>
  <si>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</si>
  <si>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</si>
  <si>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</si>
  <si>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</si>
  <si>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</si>
  <si>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</si>
  <si>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</si>
  <si>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</si>
  <si>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</si>
  <si>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</si>
  <si>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</si>
  <si>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</si>
  <si>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</si>
  <si>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</si>
  <si>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</si>
  <si>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</si>
  <si>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</si>
  <si>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</si>
  <si>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</si>
  <si>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</si>
  <si>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</si>
  <si>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</si>
  <si>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</si>
  <si>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</si>
  <si>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</si>
  <si>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</si>
  <si>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</si>
  <si>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</si>
  <si>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</si>
  <si>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</si>
  <si>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</si>
  <si>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</si>
  <si>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</si>
  <si>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</si>
  <si>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</si>
  <si>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</si>
  <si>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</si>
  <si>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</si>
  <si>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</si>
  <si>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</si>
  <si>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</si>
  <si>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</si>
  <si>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</si>
  <si>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</si>
  <si>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</si>
  <si>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</si>
  <si>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</si>
  <si>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</si>
  <si>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</si>
  <si>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</si>
  <si>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</si>
  <si>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</si>
  <si>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</si>
  <si>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</si>
  <si>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</si>
  <si>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</si>
  <si>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</si>
  <si>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</si>
  <si>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</si>
  <si>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</si>
  <si>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</si>
  <si>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</si>
  <si>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</si>
  <si>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</si>
  <si>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</si>
  <si>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</si>
  <si>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</si>
  <si>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</si>
  <si>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</si>
  <si>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</si>
  <si>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</si>
  <si>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</si>
  <si>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</si>
  <si>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</si>
  <si>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</si>
  <si>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</si>
  <si>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</si>
  <si>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</si>
  <si>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</si>
  <si>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</si>
  <si>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</si>
  <si>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</si>
  <si>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</si>
  <si>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</si>
  <si>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</si>
  <si>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</si>
  <si>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</si>
  <si>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</si>
  <si>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</si>
  <si>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</si>
  <si>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</si>
  <si>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</si>
  <si>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</si>
  <si>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</si>
  <si>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</si>
  <si>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</si>
  <si>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</si>
  <si>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</si>
  <si>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</si>
  <si>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</si>
  <si>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</si>
  <si>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</si>
  <si>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</si>
  <si>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</si>
  <si>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</si>
  <si>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</si>
  <si>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</si>
  <si>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</si>
  <si>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</si>
  <si>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</si>
  <si>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</si>
  <si>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</si>
  <si>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</si>
  <si>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</si>
  <si>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</si>
  <si>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</si>
  <si>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</si>
  <si>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</si>
  <si>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</si>
  <si>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</si>
  <si>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</si>
  <si>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</si>
  <si>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</si>
  <si>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</si>
  <si>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</si>
  <si>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</si>
  <si>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</si>
  <si>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</si>
  <si>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</si>
  <si>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</si>
  <si>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</si>
  <si>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</si>
  <si>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</si>
  <si>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</si>
  <si>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</si>
  <si>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</si>
  <si>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</si>
  <si>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</si>
  <si>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</si>
  <si>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</si>
  <si>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</si>
  <si>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</si>
  <si>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</si>
  <si>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</si>
  <si>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</si>
  <si>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</si>
  <si>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</si>
  <si>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</si>
  <si>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</si>
  <si>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</si>
  <si>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</si>
  <si>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</si>
  <si>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</si>
  <si>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</si>
  <si>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</si>
  <si>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</si>
  <si>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</si>
  <si>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</si>
  <si>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</si>
  <si>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</si>
  <si>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</si>
  <si>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</si>
  <si>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</si>
  <si>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</si>
  <si>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</si>
  <si>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</si>
  <si>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</si>
  <si>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</si>
  <si>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</si>
  <si>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</si>
  <si>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</si>
  <si>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</si>
  <si>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</si>
  <si>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</si>
  <si>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</si>
  <si>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</si>
  <si>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</si>
  <si>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</si>
  <si>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</si>
  <si>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</si>
  <si>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</si>
  <si>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</si>
  <si>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</si>
  <si>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</si>
  <si>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</si>
  <si>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</si>
  <si>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</si>
  <si>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</si>
  <si>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</si>
  <si>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</si>
  <si>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</si>
  <si>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</si>
  <si>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</si>
  <si>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</si>
  <si>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</si>
  <si>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</si>
  <si>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</si>
  <si>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</si>
  <si>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</si>
  <si>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</si>
  <si>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</si>
  <si>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</si>
  <si>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</si>
  <si>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</si>
  <si>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</si>
  <si>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</si>
  <si>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</si>
  <si>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</si>
  <si>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</si>
  <si>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</si>
  <si>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</si>
  <si>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</si>
  <si>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</si>
  <si>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</si>
  <si>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</si>
  <si>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</si>
  <si>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</si>
  <si>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</si>
  <si>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</si>
  <si>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</si>
  <si>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</si>
  <si>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</si>
  <si>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</si>
  <si>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</si>
  <si>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</si>
  <si>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</si>
  <si>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</si>
  <si>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</si>
  <si>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</si>
  <si>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</si>
  <si>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</si>
  <si>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</si>
  <si>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</si>
  <si>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</si>
  <si>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</si>
  <si>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</si>
  <si>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</si>
  <si>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</si>
  <si>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</si>
  <si>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</si>
  <si>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</si>
  <si>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</si>
  <si>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</si>
  <si>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</si>
  <si>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</si>
  <si>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</si>
  <si>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</si>
  <si>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</si>
  <si>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</si>
  <si>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</si>
  <si>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</si>
  <si>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</si>
  <si>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</si>
  <si>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</si>
  <si>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</si>
  <si>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</si>
  <si>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</si>
  <si>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</si>
  <si>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</si>
  <si>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</si>
  <si>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</si>
  <si>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</si>
  <si>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</si>
  <si>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</si>
  <si>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</si>
  <si>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</si>
  <si>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</si>
  <si>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</si>
  <si>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</si>
  <si>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</si>
  <si>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</si>
  <si>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</si>
  <si>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</si>
  <si>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</si>
  <si>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</si>
  <si>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</si>
  <si>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</si>
  <si>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</si>
  <si>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</si>
  <si>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</si>
  <si>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</si>
  <si>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</si>
  <si>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</si>
  <si>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</si>
  <si>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</si>
  <si>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</si>
  <si>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</si>
  <si>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</si>
  <si>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</si>
  <si>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</si>
  <si>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</si>
  <si>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</si>
  <si>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</si>
  <si>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</si>
  <si>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</si>
  <si>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</si>
  <si>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</si>
  <si>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</si>
  <si>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</si>
  <si>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</si>
  <si>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</si>
  <si>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</si>
  <si>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</si>
  <si>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</si>
  <si>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</si>
  <si>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</si>
  <si>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</si>
  <si>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</si>
  <si>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</si>
  <si>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</si>
  <si>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</si>
  <si>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</si>
  <si>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</si>
  <si>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</si>
  <si>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</si>
  <si>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</si>
  <si>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</si>
  <si>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</si>
  <si>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</si>
  <si>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</si>
  <si>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</si>
  <si>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</si>
  <si>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</si>
  <si>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</si>
  <si>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</si>
  <si>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</si>
  <si>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</si>
  <si>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</si>
  <si>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</si>
  <si>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</si>
  <si>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</si>
  <si>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</si>
  <si>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</si>
  <si>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</si>
  <si>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</si>
  <si>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</si>
  <si>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</si>
  <si>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</si>
  <si>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</si>
  <si>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</si>
  <si>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</si>
  <si>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</si>
  <si>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</si>
  <si>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</si>
  <si>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</si>
  <si>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</si>
  <si>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</si>
  <si>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</si>
  <si>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</si>
  <si>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</si>
  <si>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</si>
  <si>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</si>
  <si>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</si>
  <si>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</si>
  <si>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</si>
  <si>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</si>
  <si>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</si>
  <si>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</si>
  <si>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</si>
  <si>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</si>
  <si>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</si>
  <si>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</si>
  <si>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</si>
  <si>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</si>
  <si>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</si>
  <si>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</si>
  <si>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</si>
  <si>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</si>
  <si>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</si>
  <si>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</si>
  <si>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</si>
  <si>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</si>
  <si>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</si>
  <si>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</si>
  <si>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</si>
  <si>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</si>
  <si>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</si>
  <si>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</si>
  <si>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</si>
  <si>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</si>
  <si>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</si>
  <si>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</si>
  <si>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</si>
  <si>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</si>
  <si>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</si>
  <si>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</si>
  <si>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</si>
  <si>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</si>
  <si>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</si>
  <si>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</si>
  <si>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</si>
  <si>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</si>
  <si>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</si>
  <si>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</si>
  <si>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</si>
  <si>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</si>
  <si>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</si>
  <si>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</si>
  <si>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</si>
  <si>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</si>
  <si>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</si>
  <si>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</si>
  <si>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</si>
  <si>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</si>
  <si>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</si>
  <si>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</si>
  <si>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</si>
  <si>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</si>
  <si>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</si>
  <si>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</si>
  <si>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</si>
  <si>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</si>
  <si>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</si>
  <si>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</si>
  <si>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</si>
  <si>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</si>
  <si>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</si>
  <si>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</si>
  <si>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</si>
  <si>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</si>
  <si>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</si>
  <si>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</si>
  <si>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</si>
  <si>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</si>
  <si>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</si>
  <si>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</si>
  <si>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</si>
  <si>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</si>
  <si>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</si>
  <si>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</si>
  <si>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</si>
  <si>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</si>
  <si>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</si>
  <si>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</si>
  <si>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</si>
  <si>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</si>
  <si>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</si>
  <si>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</si>
  <si>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</si>
  <si>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</si>
  <si>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</si>
  <si>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</si>
  <si>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</si>
  <si>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</si>
  <si>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</si>
  <si>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</si>
  <si>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</si>
  <si>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</si>
  <si>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</si>
  <si>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</si>
  <si>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</si>
  <si>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</si>
  <si>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</si>
  <si>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</si>
  <si>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</si>
  <si>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</si>
  <si>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</si>
  <si>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</si>
  <si>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</si>
  <si>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</si>
  <si>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</si>
  <si>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</si>
  <si>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</si>
  <si>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</si>
  <si>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</si>
  <si>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</si>
  <si>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</si>
  <si>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</si>
  <si>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</si>
  <si>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</si>
  <si>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</si>
  <si>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</si>
  <si>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</si>
  <si>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</si>
  <si>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</si>
  <si>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</si>
  <si>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</si>
  <si>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</si>
  <si>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</si>
  <si>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</si>
  <si>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</si>
  <si>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</si>
  <si>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</si>
  <si>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</si>
  <si>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</si>
  <si>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</si>
  <si>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</si>
  <si>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</si>
  <si>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</si>
  <si>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</si>
  <si>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</si>
  <si>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</si>
  <si>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</si>
  <si>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</si>
  <si>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</si>
  <si>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</si>
  <si>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</si>
  <si>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</si>
  <si>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</si>
  <si>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</si>
  <si>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</si>
  <si>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</si>
  <si>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</si>
  <si>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</si>
  <si>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</si>
  <si>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</si>
  <si>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</si>
  <si>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</si>
  <si>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</si>
  <si>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</si>
  <si>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</si>
  <si>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</si>
  <si>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</si>
  <si>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</si>
  <si>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</si>
  <si>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</si>
  <si>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</si>
  <si>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</si>
  <si>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</si>
  <si>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</si>
  <si>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</si>
  <si>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</si>
  <si>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</si>
  <si>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</si>
  <si>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</si>
  <si>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</si>
  <si>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</si>
  <si>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</si>
  <si>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</si>
  <si>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</si>
  <si>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</si>
  <si>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</si>
  <si>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</si>
  <si>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</si>
  <si>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</si>
  <si>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</si>
  <si>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</si>
  <si>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</si>
  <si>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</si>
  <si>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</si>
  <si>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</si>
  <si>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</si>
  <si>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</si>
  <si>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</si>
  <si>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</si>
  <si>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</si>
  <si>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</si>
  <si>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</si>
  <si>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</si>
  <si>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</si>
  <si>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</si>
  <si>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</si>
  <si>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</si>
  <si>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</si>
  <si>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</si>
  <si>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</si>
  <si>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</si>
  <si>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</si>
  <si>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</si>
  <si>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</si>
  <si>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</si>
  <si>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</si>
  <si>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</si>
  <si>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</si>
  <si>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</si>
  <si>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</si>
  <si>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</si>
  <si>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</si>
  <si>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</si>
  <si>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</si>
  <si>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</si>
  <si>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</si>
  <si>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</si>
  <si>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</si>
  <si>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</si>
  <si>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</si>
  <si>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</si>
  <si>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</si>
  <si>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</si>
  <si>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</si>
  <si>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</si>
  <si>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</si>
  <si>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</si>
  <si>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</si>
  <si>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</si>
  <si>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</si>
  <si>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</si>
  <si>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</si>
  <si>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</si>
  <si>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</si>
  <si>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</si>
  <si>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</si>
  <si>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</si>
  <si>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</si>
  <si>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</si>
  <si>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</si>
  <si>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</si>
  <si>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</si>
  <si>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</si>
  <si>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</si>
  <si>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</si>
  <si>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</si>
  <si>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</si>
  <si>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</si>
  <si>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</si>
  <si>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</si>
  <si>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</si>
  <si>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</si>
  <si>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</si>
  <si>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</si>
  <si>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</si>
  <si>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</si>
  <si>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</si>
  <si>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</si>
  <si>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</si>
  <si>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</si>
  <si>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</si>
  <si>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</si>
  <si>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</si>
  <si>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</si>
  <si>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</si>
  <si>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</si>
  <si>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</si>
  <si>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</si>
  <si>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</si>
  <si>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</si>
  <si>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</si>
  <si>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</si>
  <si>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</si>
  <si>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</si>
  <si>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</si>
  <si>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</si>
  <si>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</si>
  <si>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</si>
  <si>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</si>
  <si>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</si>
  <si>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</si>
  <si>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</si>
  <si>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</si>
  <si>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</si>
  <si>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</si>
  <si>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</si>
  <si>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</si>
  <si>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</si>
  <si>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</si>
  <si>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</si>
  <si>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</si>
  <si>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</si>
  <si>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</si>
  <si>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</si>
  <si>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</si>
  <si>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</si>
  <si>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</si>
  <si>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</si>
  <si>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</si>
  <si>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</si>
  <si>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</si>
  <si>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</si>
  <si>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</si>
  <si>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</si>
  <si>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</si>
  <si>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</si>
  <si>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</si>
  <si>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</si>
  <si>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</si>
  <si>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</si>
  <si>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</si>
  <si>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</si>
  <si>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</si>
  <si>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</si>
  <si>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</si>
  <si>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</si>
  <si>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</si>
  <si>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</si>
  <si>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</si>
  <si>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</si>
  <si>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</si>
  <si>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</si>
  <si>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</si>
  <si>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</si>
  <si>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</si>
  <si>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</si>
  <si>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</si>
  <si>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</si>
  <si>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</si>
  <si>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</si>
  <si>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</si>
  <si>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</si>
  <si>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</si>
  <si>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</si>
  <si>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</si>
  <si>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</si>
  <si>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</si>
  <si>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</si>
  <si>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</si>
  <si>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</si>
  <si>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</si>
  <si>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</si>
  <si>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</si>
  <si>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</si>
  <si>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</si>
  <si>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</si>
  <si>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</si>
  <si>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</si>
  <si>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</si>
  <si>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</si>
  <si>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</si>
  <si>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</si>
  <si>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</si>
  <si>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</si>
  <si>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</si>
  <si>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</si>
  <si>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</si>
  <si>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</si>
  <si>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</si>
  <si>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</si>
  <si>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</si>
  <si>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</si>
  <si>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</si>
  <si>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</si>
  <si>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</si>
  <si>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</si>
  <si>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</si>
  <si>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</si>
  <si>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</si>
  <si>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</si>
  <si>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</si>
  <si>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</si>
  <si>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</si>
  <si>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</si>
  <si>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</si>
  <si>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</si>
  <si>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</si>
  <si>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</si>
  <si>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</si>
  <si>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</si>
  <si>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</si>
  <si>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</si>
  <si>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</si>
  <si>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</si>
  <si>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</si>
  <si>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</si>
  <si>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</si>
  <si>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</si>
  <si>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</si>
  <si>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</si>
  <si>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</si>
  <si>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</si>
  <si>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</si>
  <si>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</si>
  <si>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</si>
  <si>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</si>
  <si>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</si>
  <si>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</si>
  <si>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</si>
  <si>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</si>
  <si>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</si>
  <si>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</si>
  <si>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</si>
  <si>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</si>
  <si>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</si>
  <si>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</si>
  <si>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</si>
  <si>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</si>
  <si>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</si>
  <si>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</si>
  <si>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</si>
  <si>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</si>
  <si>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</si>
  <si>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</si>
  <si>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</si>
  <si>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</si>
  <si>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</si>
  <si>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</si>
  <si>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</si>
  <si>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</si>
  <si>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</si>
  <si>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</si>
  <si>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</si>
  <si>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</si>
  <si>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</si>
  <si>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</si>
  <si>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</si>
  <si>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</si>
  <si>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</si>
  <si>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</si>
  <si>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</si>
  <si>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</si>
  <si>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</si>
  <si>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</si>
  <si>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</si>
  <si>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</si>
  <si>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</si>
  <si>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</si>
  <si>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</si>
  <si>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</si>
  <si>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</si>
  <si>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</si>
  <si>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</si>
  <si>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</si>
  <si>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</si>
  <si>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</si>
  <si>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</si>
  <si>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</si>
  <si>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</si>
  <si>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</si>
  <si>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</si>
  <si>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</si>
  <si>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</si>
  <si>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</si>
  <si>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</si>
  <si>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</si>
  <si>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</si>
  <si>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</si>
  <si>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</si>
  <si>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</si>
  <si>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</si>
  <si>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</si>
  <si>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</si>
  <si>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</si>
  <si>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</si>
  <si>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</si>
  <si>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</si>
  <si>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</si>
  <si>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</si>
  <si>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</si>
  <si>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</si>
  <si>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</si>
  <si>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</si>
  <si>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</si>
  <si>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</si>
  <si>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</si>
  <si>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</si>
  <si>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</si>
  <si>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</si>
  <si>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</si>
  <si>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</si>
  <si>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</si>
  <si>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</si>
  <si>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</si>
  <si>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</si>
  <si>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</si>
  <si>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</si>
  <si>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</si>
  <si>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</si>
  <si>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</si>
  <si>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</si>
  <si>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</si>
  <si>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</si>
  <si>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</si>
  <si>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</si>
  <si>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</si>
  <si>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</si>
  <si>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</si>
  <si>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</si>
  <si>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</si>
  <si>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</si>
  <si>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</si>
  <si>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</si>
  <si>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</si>
  <si>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</si>
  <si>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</si>
  <si>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</si>
  <si>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</si>
  <si>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</si>
  <si>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</si>
  <si>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</si>
  <si>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</si>
  <si>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</si>
  <si>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</si>
  <si>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</si>
  <si>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</si>
  <si>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</si>
  <si>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</si>
  <si>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</si>
  <si>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</si>
  <si>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</si>
  <si>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</si>
  <si>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</si>
  <si>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</si>
  <si>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</si>
  <si>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</si>
  <si>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</si>
  <si>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</si>
  <si>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</si>
  <si>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</si>
  <si>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</si>
  <si>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</si>
  <si>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</si>
  <si>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</si>
  <si>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</si>
  <si>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</si>
  <si>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</si>
  <si>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</si>
  <si>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</si>
  <si>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</si>
  <si>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</si>
  <si>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</si>
  <si>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</si>
  <si>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</si>
  <si>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</si>
  <si>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</si>
  <si>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</si>
  <si>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</si>
  <si>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</si>
  <si>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</si>
  <si>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</si>
  <si>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</si>
  <si>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</si>
  <si>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</si>
  <si>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</si>
  <si>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</si>
  <si>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</si>
  <si>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</si>
  <si>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</si>
  <si>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</si>
  <si>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</si>
  <si>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</si>
  <si>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</si>
  <si>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</si>
  <si>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</si>
  <si>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</si>
  <si>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</si>
  <si>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</si>
  <si>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</si>
  <si>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</si>
  <si>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</si>
  <si>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</si>
  <si>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</si>
  <si>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</si>
  <si>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</si>
  <si>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</si>
  <si>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</si>
  <si>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</si>
  <si>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</si>
  <si>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</si>
  <si>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</si>
  <si>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</si>
  <si>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</si>
  <si>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</si>
  <si>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</si>
  <si>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</si>
  <si>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</si>
  <si>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</si>
  <si>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</si>
  <si>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</si>
  <si>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</si>
  <si>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</si>
  <si>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</si>
  <si>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</si>
  <si>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</si>
  <si>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</si>
  <si>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</si>
  <si>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</si>
  <si>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</si>
  <si>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</si>
  <si>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</si>
  <si>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</si>
  <si>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</si>
  <si>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</si>
  <si>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</si>
  <si>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</si>
  <si>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</si>
  <si>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</si>
  <si>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</si>
  <si>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</si>
  <si>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</si>
  <si>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</si>
  <si>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</si>
  <si>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</si>
  <si>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</si>
  <si>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</si>
  <si>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</si>
  <si>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</si>
  <si>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</si>
  <si>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</si>
  <si>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</si>
  <si>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</si>
  <si>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</si>
  <si>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</si>
  <si>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</si>
  <si>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</si>
  <si>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</si>
  <si>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</si>
  <si>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</si>
  <si>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</si>
  <si>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</si>
  <si>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</si>
  <si>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</si>
  <si>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</si>
  <si>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</si>
  <si>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</si>
  <si>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</si>
  <si>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</si>
  <si>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</si>
  <si>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</si>
  <si>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</si>
  <si>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</si>
  <si>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</si>
  <si>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</si>
  <si>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</si>
  <si>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</si>
  <si>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</si>
  <si>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</si>
  <si>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</si>
  <si>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</si>
  <si>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</si>
  <si>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</si>
  <si>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</si>
  <si>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</si>
  <si>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</si>
  <si>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</si>
  <si>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</si>
  <si>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</si>
  <si>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</si>
  <si>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</si>
  <si>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</si>
  <si>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</si>
  <si>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</si>
  <si>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</si>
  <si>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</si>
  <si>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</si>
  <si>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</si>
  <si>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</si>
  <si>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</si>
  <si>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</si>
  <si>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</si>
  <si>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</si>
  <si>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</si>
  <si>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</si>
  <si>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</si>
  <si>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</si>
  <si>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</si>
  <si>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</si>
  <si>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</si>
  <si>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</si>
  <si>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</si>
  <si>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</si>
  <si>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</si>
  <si>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</si>
  <si>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</si>
  <si>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</si>
  <si>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</si>
  <si>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</si>
  <si>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</si>
  <si>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</si>
  <si>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</si>
  <si>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</si>
  <si>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</si>
  <si>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</si>
  <si>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</si>
  <si>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</si>
  <si>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</si>
  <si>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</si>
  <si>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</si>
  <si>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</si>
  <si>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</si>
  <si>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</si>
  <si>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</si>
  <si>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</si>
  <si>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</si>
  <si>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</si>
  <si>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</si>
  <si>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</si>
  <si>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</si>
  <si>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</si>
  <si>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</si>
  <si>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</si>
  <si>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</si>
  <si>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</si>
  <si>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</si>
  <si>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</si>
  <si>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</si>
  <si>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</si>
  <si>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</si>
  <si>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</si>
  <si>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</si>
  <si>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</si>
  <si>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</si>
  <si>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</si>
  <si>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</si>
  <si>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</si>
  <si>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</si>
  <si>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</si>
  <si>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</si>
  <si>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</si>
  <si>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</si>
  <si>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</si>
  <si>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</si>
  <si>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</si>
  <si>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</si>
  <si>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</si>
  <si>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</si>
  <si>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</si>
  <si>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</si>
  <si>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</si>
  <si>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</si>
  <si>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</si>
  <si>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</si>
  <si>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</si>
  <si>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</si>
  <si>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</si>
  <si>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</si>
  <si>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</si>
  <si>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</si>
  <si>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</si>
  <si>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</si>
  <si>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</si>
  <si>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</si>
  <si>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</si>
  <si>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</si>
  <si>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</si>
  <si>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</si>
  <si>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</si>
  <si>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</si>
  <si>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</si>
  <si>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</si>
  <si>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</si>
  <si>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</si>
  <si>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</si>
  <si>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</si>
  <si>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</si>
  <si>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</si>
  <si>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</si>
  <si>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</si>
  <si>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</si>
  <si>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</si>
  <si>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</si>
  <si>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</si>
  <si>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</si>
  <si>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</si>
  <si>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</si>
  <si>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</si>
  <si>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</si>
  <si>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</si>
  <si>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</si>
  <si>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</si>
  <si>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</si>
  <si>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</si>
  <si>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</si>
  <si>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</si>
  <si>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</si>
  <si>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</si>
  <si>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</si>
  <si>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</si>
  <si>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</si>
  <si>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</si>
  <si>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</si>
  <si>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</si>
  <si>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</si>
  <si>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</si>
  <si>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</si>
  <si>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</si>
  <si>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</si>
  <si>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</si>
  <si>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</si>
  <si>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</si>
  <si>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</si>
  <si>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</si>
  <si>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</si>
  <si>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</si>
  <si>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</si>
  <si>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</si>
  <si>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</si>
  <si>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</si>
  <si>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</si>
  <si>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</si>
  <si>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</si>
  <si>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</si>
  <si>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</si>
  <si>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</si>
  <si>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</si>
  <si>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</si>
  <si>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</si>
  <si>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</si>
  <si>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</si>
  <si>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</si>
  <si>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</si>
  <si>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</si>
  <si>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</si>
  <si>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</si>
  <si>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</si>
  <si>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</si>
  <si>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</si>
  <si>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</si>
  <si>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</si>
  <si>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</si>
  <si>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</si>
  <si>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</si>
  <si>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</si>
  <si>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</si>
  <si>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</si>
  <si>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</si>
  <si>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</si>
  <si>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</si>
  <si>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</si>
  <si>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</si>
  <si>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</si>
  <si>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</si>
  <si>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</si>
  <si>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</si>
  <si>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</si>
  <si>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</si>
  <si>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</si>
  <si>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</si>
  <si>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</si>
  <si>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</si>
  <si>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</si>
  <si>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</si>
  <si>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</si>
  <si>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</si>
  <si>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</si>
  <si>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</si>
  <si>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</si>
  <si>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</si>
  <si>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</si>
  <si>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</si>
  <si>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</si>
  <si>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</si>
  <si>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</si>
  <si>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</si>
  <si>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</si>
  <si>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</si>
  <si>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</si>
  <si>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</si>
  <si>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</si>
  <si>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</si>
  <si>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</si>
  <si>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</si>
  <si>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</si>
  <si>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</si>
  <si>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</si>
  <si>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</si>
  <si>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</si>
  <si>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</si>
  <si>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</si>
  <si>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</si>
  <si>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</si>
  <si>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</si>
  <si>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</si>
  <si>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</si>
  <si>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</si>
  <si>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</si>
  <si>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</si>
  <si>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</si>
  <si>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</si>
  <si>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</si>
  <si>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</si>
  <si>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</si>
  <si>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</si>
  <si>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</si>
  <si>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</si>
  <si>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</si>
  <si>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</si>
  <si>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</si>
  <si>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</si>
  <si>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</si>
  <si>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</si>
  <si>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</si>
  <si>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</si>
  <si>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</si>
  <si>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</si>
  <si>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</si>
  <si>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</si>
  <si>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</si>
  <si>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</si>
  <si>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</si>
  <si>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</si>
  <si>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</si>
  <si>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</si>
  <si>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</si>
  <si>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</si>
  <si>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</si>
  <si>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</si>
  <si>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</si>
  <si>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</si>
  <si>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</si>
  <si>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</si>
  <si>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</si>
  <si>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</si>
  <si>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</si>
  <si>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</si>
  <si>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</si>
  <si>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</si>
  <si>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</si>
  <si>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</si>
  <si>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</si>
  <si>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</si>
  <si>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</si>
  <si>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</si>
  <si>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</si>
  <si>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</si>
  <si>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</si>
  <si>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</si>
  <si>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</si>
  <si>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</si>
  <si>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</si>
  <si>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</si>
  <si>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</si>
  <si>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</si>
  <si>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</si>
  <si>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</si>
  <si>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</si>
  <si>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</si>
  <si>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</si>
  <si>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</si>
  <si>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</si>
  <si>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</si>
  <si>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</si>
  <si>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</si>
  <si>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</si>
  <si>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</si>
  <si>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</si>
  <si>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</si>
  <si>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</si>
  <si>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</si>
  <si>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</si>
  <si>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</si>
  <si>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</si>
  <si>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</si>
  <si>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</si>
  <si>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</si>
  <si>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</si>
  <si>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</si>
  <si>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</si>
  <si>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</si>
  <si>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</si>
  <si>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</si>
  <si>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</si>
  <si>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</si>
  <si>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</si>
  <si>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</si>
  <si>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</si>
  <si>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</si>
  <si>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</si>
  <si>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</si>
  <si>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</si>
  <si>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</si>
  <si>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</si>
  <si>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</si>
  <si>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</si>
  <si>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</si>
  <si>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</si>
  <si>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</si>
  <si>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</si>
  <si>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</si>
  <si>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</si>
  <si>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</si>
  <si>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</si>
  <si>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</si>
  <si>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</si>
  <si>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</si>
  <si>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</si>
  <si>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</si>
  <si>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</si>
  <si>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</si>
  <si>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</si>
  <si>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</si>
  <si>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</si>
  <si>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</si>
  <si>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</si>
  <si>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</si>
  <si>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</si>
  <si>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</si>
  <si>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</si>
  <si>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</si>
  <si>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</si>
  <si>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</si>
  <si>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</si>
  <si>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</si>
  <si>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</si>
  <si>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</si>
  <si>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</si>
  <si>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</si>
  <si>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</si>
  <si>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</si>
  <si>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</si>
  <si>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</si>
  <si>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</si>
  <si>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</si>
  <si>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</si>
  <si>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</si>
  <si>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</si>
  <si>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</si>
  <si>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</si>
  <si>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</si>
  <si>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</si>
  <si>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</si>
  <si>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</si>
  <si>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</si>
  <si>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</si>
  <si>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</si>
  <si>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</si>
  <si>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</si>
  <si>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</si>
  <si>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</si>
  <si>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</si>
  <si>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</si>
  <si>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</si>
  <si>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</si>
  <si>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</si>
  <si>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</si>
  <si>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</si>
  <si>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</si>
  <si>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</si>
  <si>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</si>
  <si>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</si>
  <si>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</si>
  <si>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</si>
  <si>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</si>
  <si>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</si>
  <si>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</si>
  <si>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</si>
  <si>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</si>
  <si>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</si>
  <si>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</si>
  <si>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</si>
  <si>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</si>
  <si>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</si>
  <si>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</si>
  <si>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</si>
  <si>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</si>
  <si>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</si>
  <si>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</si>
  <si>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</si>
  <si>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</si>
  <si>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</si>
  <si>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</si>
  <si>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</si>
  <si>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</si>
  <si>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</si>
  <si>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</si>
  <si>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</si>
  <si>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</si>
  <si>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</si>
  <si>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</si>
  <si>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</si>
  <si>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</si>
  <si>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</si>
  <si>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</si>
  <si>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</si>
  <si>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</si>
  <si>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</si>
  <si>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</si>
  <si>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</si>
  <si>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</si>
  <si>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</si>
  <si>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</si>
  <si>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</si>
  <si>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</si>
  <si>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</si>
  <si>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</si>
  <si>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</si>
  <si>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</si>
  <si>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</si>
  <si>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</si>
  <si>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</si>
  <si>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</si>
  <si>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</si>
  <si>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</si>
  <si>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</si>
  <si>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</si>
  <si>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</si>
  <si>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</si>
  <si>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</si>
  <si>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</si>
  <si>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</si>
  <si>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</si>
  <si>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</si>
  <si>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</si>
  <si>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</si>
  <si>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</si>
  <si>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</si>
  <si>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</si>
  <si>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</si>
  <si>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</si>
  <si>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</si>
  <si>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</si>
  <si>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</si>
  <si>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</si>
  <si>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</si>
  <si>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</si>
  <si>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</si>
  <si>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</si>
  <si>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</si>
  <si>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</si>
  <si>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</si>
  <si>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</si>
  <si>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</si>
  <si>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</si>
  <si>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</si>
  <si>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</si>
  <si>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</si>
  <si>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</si>
  <si>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</si>
  <si>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</si>
  <si>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</si>
  <si>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</si>
  <si>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</si>
  <si>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</si>
  <si>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</si>
  <si>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</si>
  <si>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</si>
  <si>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</si>
  <si>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</si>
  <si>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</si>
  <si>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</si>
  <si>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</si>
  <si>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</si>
  <si>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</si>
  <si>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</si>
  <si>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</si>
  <si>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</si>
  <si>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</si>
  <si>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</si>
  <si>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</si>
  <si>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</si>
  <si>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</si>
  <si>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</si>
  <si>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</si>
  <si>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</si>
  <si>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</si>
  <si>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</si>
  <si>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</si>
  <si>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</si>
  <si>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</si>
  <si>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</si>
  <si>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</si>
  <si>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</si>
  <si>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</si>
  <si>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</si>
  <si>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</si>
  <si>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</si>
  <si>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</si>
  <si>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</si>
  <si>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</si>
  <si>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</si>
  <si>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</si>
  <si>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</si>
  <si>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</si>
  <si>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</si>
  <si>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</si>
  <si>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</si>
  <si>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</si>
  <si>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</si>
  <si>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</si>
  <si>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</si>
  <si>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</si>
  <si>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</si>
  <si>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</si>
  <si>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</si>
  <si>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</si>
  <si>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</si>
  <si>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</si>
  <si>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</si>
  <si>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</si>
  <si>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</si>
  <si>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</si>
  <si>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</si>
  <si>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</si>
  <si>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</si>
  <si>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</si>
  <si>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</si>
  <si>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</si>
  <si>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</si>
  <si>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</si>
  <si>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</si>
  <si>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</si>
  <si>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</si>
  <si>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</si>
  <si>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</si>
  <si>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</si>
  <si>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</si>
  <si>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</si>
  <si>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</si>
  <si>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</si>
  <si>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</si>
  <si>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</si>
  <si>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</si>
  <si>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</si>
  <si>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</si>
  <si>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</si>
  <si>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</si>
  <si>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</si>
  <si>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</si>
  <si>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</si>
  <si>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</si>
  <si>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</si>
  <si>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</si>
  <si>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</si>
  <si>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</si>
  <si>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</si>
  <si>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</si>
  <si>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</si>
  <si>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</si>
  <si>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</si>
  <si>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</si>
  <si>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</si>
  <si>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</si>
  <si>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</si>
  <si>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</si>
  <si>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</si>
  <si>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</si>
  <si>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</si>
  <si>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</si>
  <si>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</si>
  <si>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</si>
  <si>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</si>
  <si>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</si>
  <si>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</si>
  <si>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</si>
  <si>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</si>
  <si>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</si>
  <si>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</si>
  <si>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</si>
  <si>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</si>
  <si>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</si>
  <si>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</si>
  <si>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</si>
  <si>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</si>
  <si>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</si>
  <si>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</si>
  <si>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</si>
  <si>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</si>
  <si>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</si>
  <si>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</si>
  <si>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</si>
  <si>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</si>
  <si>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</si>
  <si>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</si>
  <si>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</si>
  <si>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</si>
  <si>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</si>
  <si>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</si>
  <si>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</si>
  <si>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</si>
  <si>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</si>
  <si>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</si>
  <si>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</si>
  <si>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</si>
  <si>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</si>
  <si>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</si>
  <si>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</si>
  <si>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</si>
  <si>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</si>
  <si>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</si>
  <si>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</si>
  <si>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</si>
  <si>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</si>
  <si>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</si>
  <si>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</si>
  <si>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</si>
  <si>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</si>
  <si>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</si>
  <si>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</si>
  <si>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</si>
  <si>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</si>
  <si>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</si>
  <si>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</si>
  <si>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</si>
  <si>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</si>
  <si>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</si>
  <si>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</si>
  <si>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</si>
  <si>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</si>
  <si>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</si>
  <si>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</si>
  <si>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</si>
  <si>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</si>
  <si>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</si>
  <si>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</si>
  <si>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</si>
  <si>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</si>
  <si>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</si>
  <si>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</si>
  <si>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</si>
  <si>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</si>
  <si>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</si>
  <si>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</si>
  <si>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</si>
  <si>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</si>
  <si>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</si>
  <si>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</si>
  <si>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</si>
  <si>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</si>
  <si>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</si>
  <si>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</si>
  <si>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</si>
  <si>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</si>
  <si>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</si>
  <si>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</si>
  <si>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</si>
  <si>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</si>
  <si>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</si>
  <si>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</si>
  <si>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</si>
  <si>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</si>
  <si>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</si>
  <si>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</si>
  <si>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</si>
  <si>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</si>
  <si>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</si>
  <si>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</si>
  <si>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</si>
  <si>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</si>
  <si>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</si>
  <si>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</si>
  <si>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</si>
  <si>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</si>
  <si>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</si>
  <si>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</si>
  <si>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</si>
  <si>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</si>
  <si>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</si>
  <si>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</si>
  <si>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</si>
  <si>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</si>
  <si>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</si>
  <si>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</si>
  <si>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</si>
  <si>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</si>
  <si>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</si>
  <si>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</si>
  <si>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</si>
  <si>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</si>
  <si>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</si>
  <si>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</si>
  <si>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</si>
  <si>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</si>
  <si>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</si>
  <si>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</si>
  <si>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</si>
  <si>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</si>
  <si>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</si>
  <si>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</si>
  <si>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</si>
  <si>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</si>
  <si>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</si>
  <si>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</si>
  <si>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</si>
  <si>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</si>
  <si>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</si>
  <si>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</si>
  <si>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</si>
  <si>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</si>
  <si>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</si>
  <si>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</si>
  <si>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</si>
  <si>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</si>
  <si>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</si>
  <si>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</si>
  <si>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</si>
  <si>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</si>
  <si>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</si>
  <si>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</si>
  <si>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</si>
  <si>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</si>
  <si>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</si>
  <si>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</si>
  <si>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</si>
  <si>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</si>
  <si>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</si>
  <si>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</si>
  <si>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</si>
  <si>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</si>
  <si>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</si>
  <si>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</si>
  <si>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</si>
  <si>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</si>
  <si>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</si>
  <si>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</si>
  <si>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</si>
  <si>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</si>
  <si>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</si>
  <si>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</si>
  <si>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</si>
  <si>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</si>
  <si>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</si>
  <si>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</si>
  <si>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</si>
  <si>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</si>
  <si>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</si>
  <si>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</si>
  <si>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</si>
  <si>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</si>
  <si>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</si>
  <si>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</si>
  <si>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</si>
  <si>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</si>
  <si>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</si>
  <si>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</si>
  <si>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</si>
  <si>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</si>
  <si>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</si>
  <si>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</si>
  <si>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</si>
  <si>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</si>
  <si>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</si>
  <si>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</si>
  <si>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</si>
  <si>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</si>
  <si>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</si>
  <si>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</si>
  <si>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</si>
  <si>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</si>
  <si>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</si>
  <si>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</si>
  <si>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</si>
  <si>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</si>
  <si>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</si>
  <si>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</si>
  <si>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</si>
  <si>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</si>
  <si>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</si>
  <si>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</si>
  <si>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</si>
  <si>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</si>
  <si>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</si>
  <si>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</si>
  <si>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</si>
  <si>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</si>
  <si>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</si>
  <si>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</si>
  <si>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</si>
  <si>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</si>
  <si>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</si>
  <si>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</si>
  <si>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</si>
  <si>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</si>
  <si>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</si>
  <si>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</si>
  <si>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</si>
  <si>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</si>
  <si>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</si>
  <si>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</si>
  <si>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</si>
  <si>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</si>
  <si>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</si>
  <si>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</si>
  <si>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</si>
  <si>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</si>
  <si>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</si>
  <si>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</si>
  <si>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</si>
  <si>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</si>
  <si>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</si>
  <si>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</si>
  <si>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</si>
  <si>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</si>
  <si>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</si>
  <si>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</si>
  <si>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</si>
  <si>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</si>
  <si>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</si>
  <si>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</si>
  <si>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</si>
  <si>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</si>
  <si>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</si>
  <si>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</si>
  <si>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</si>
  <si>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</si>
  <si>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</si>
  <si>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</si>
  <si>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</si>
  <si>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</si>
  <si>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</si>
  <si>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</si>
  <si>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</si>
  <si>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</si>
  <si>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</si>
  <si>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</si>
  <si>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</si>
  <si>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</si>
  <si>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</si>
  <si>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</si>
  <si>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</si>
  <si>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</si>
  <si>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</si>
  <si>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</si>
  <si>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</si>
  <si>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</si>
  <si>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</si>
  <si>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</si>
  <si>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</si>
  <si>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</si>
  <si>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</si>
  <si>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</si>
  <si>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</si>
  <si>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</si>
  <si>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</si>
  <si>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</si>
  <si>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</si>
  <si>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</si>
  <si>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</si>
  <si>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</si>
  <si>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</si>
  <si>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</si>
  <si>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</si>
  <si>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</si>
  <si>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</si>
  <si>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</si>
  <si>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</si>
  <si>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</si>
  <si>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</si>
  <si>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</si>
  <si>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</si>
  <si>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</si>
  <si>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</si>
  <si>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</si>
  <si>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</si>
  <si>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</si>
  <si>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</si>
  <si>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</si>
  <si>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</si>
  <si>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</si>
  <si>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</si>
  <si>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</si>
  <si>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</si>
  <si>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</si>
  <si>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</si>
  <si>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</si>
  <si>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</si>
  <si>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</si>
  <si>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</si>
  <si>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</si>
  <si>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</si>
  <si>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</si>
  <si>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</si>
  <si>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</si>
  <si>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</si>
  <si>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</si>
  <si>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</si>
  <si>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</si>
  <si>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</si>
  <si>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</si>
  <si>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</si>
  <si>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</si>
  <si>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</si>
  <si>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</si>
  <si>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</si>
  <si>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</si>
  <si>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</si>
  <si>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</si>
  <si>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</si>
  <si>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</si>
  <si>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</si>
  <si>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</si>
  <si>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</si>
  <si>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</si>
  <si>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</si>
  <si>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</si>
  <si>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</si>
  <si>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</si>
  <si>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</si>
  <si>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</si>
  <si>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</si>
  <si>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</si>
  <si>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</si>
  <si>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</si>
  <si>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</si>
  <si>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</si>
  <si>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</si>
  <si>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</si>
  <si>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</si>
  <si>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</si>
  <si>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</si>
  <si>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</si>
  <si>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</si>
  <si>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</si>
  <si>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</si>
  <si>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</si>
  <si>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</si>
  <si>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</si>
  <si>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</si>
  <si>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</si>
  <si>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</si>
  <si>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</si>
  <si>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</si>
  <si>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</si>
  <si>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</si>
  <si>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</si>
  <si>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</si>
  <si>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</si>
  <si>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</si>
  <si>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</si>
  <si>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</si>
  <si>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</si>
  <si>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</si>
  <si>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</si>
  <si>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</si>
  <si>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</si>
  <si>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</si>
  <si>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</si>
  <si>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</si>
  <si>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</si>
  <si>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</si>
  <si>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</si>
  <si>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</si>
  <si>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</si>
  <si>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</si>
  <si>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</si>
  <si>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</si>
  <si>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</si>
  <si>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</si>
  <si>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</si>
  <si>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</si>
  <si>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</si>
  <si>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</si>
  <si>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</si>
  <si>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</si>
  <si>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</si>
  <si>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</si>
  <si>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</si>
  <si>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</si>
  <si>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</si>
  <si>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</si>
  <si>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</si>
  <si>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</si>
  <si>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</si>
  <si>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</si>
  <si>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</si>
  <si>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</si>
  <si>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</si>
  <si>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</si>
  <si>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</si>
  <si>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</si>
  <si>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</si>
  <si>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</si>
  <si>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</si>
  <si>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</si>
  <si>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</si>
  <si>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</si>
  <si>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</si>
  <si>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</si>
  <si>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</si>
  <si>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</si>
  <si>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</si>
  <si>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</si>
  <si>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</si>
  <si>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</si>
  <si>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</si>
  <si>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</si>
  <si>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</si>
  <si>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</si>
  <si>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</si>
  <si>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</si>
  <si>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</si>
  <si>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</si>
  <si>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</si>
  <si>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</si>
  <si>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</si>
  <si>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</si>
  <si>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</si>
  <si>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</si>
  <si>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</si>
  <si>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</si>
  <si>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</si>
  <si>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</si>
  <si>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</si>
  <si>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</si>
  <si>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</si>
  <si>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</si>
  <si>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</si>
  <si>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</si>
  <si>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</si>
  <si>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</si>
  <si>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</si>
  <si>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</si>
  <si>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</si>
  <si>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</si>
  <si>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</si>
  <si>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</si>
  <si>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</si>
  <si>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</si>
  <si>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</si>
  <si>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</si>
  <si>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</si>
  <si>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</si>
  <si>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</si>
  <si>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</si>
  <si>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</si>
  <si>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</si>
  <si>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</si>
  <si>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</si>
  <si>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</si>
  <si>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</si>
  <si>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</si>
  <si>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</si>
  <si>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</si>
  <si>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</si>
  <si>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</si>
  <si>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</si>
  <si>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</si>
  <si>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</si>
  <si>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</si>
  <si>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</si>
  <si>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</si>
  <si>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</si>
  <si>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</si>
  <si>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</si>
  <si>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</si>
  <si>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</si>
  <si>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</si>
  <si>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</si>
  <si>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</si>
  <si>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</si>
  <si>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</si>
  <si>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</si>
  <si>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</si>
  <si>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</si>
  <si>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</si>
  <si>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</si>
  <si>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</si>
  <si>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</si>
  <si>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</si>
  <si>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</si>
  <si>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</si>
  <si>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</si>
  <si>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</si>
  <si>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</si>
  <si>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</si>
  <si>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</si>
  <si>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</si>
  <si>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</si>
  <si>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</si>
  <si>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</si>
  <si>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</si>
  <si>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</si>
  <si>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</si>
  <si>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</si>
  <si>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</si>
  <si>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</si>
  <si>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</si>
  <si>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</si>
  <si>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</si>
  <si>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</si>
  <si>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</si>
  <si>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</si>
  <si>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</si>
  <si>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</si>
  <si>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</si>
  <si>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</si>
  <si>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</si>
  <si>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</si>
  <si>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</si>
  <si>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</si>
  <si>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</si>
  <si>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</si>
  <si>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</si>
  <si>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</si>
  <si>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</si>
  <si>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</si>
  <si>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</si>
  <si>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</si>
  <si>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</si>
  <si>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</si>
  <si>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</si>
  <si>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</si>
  <si>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</si>
  <si>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</si>
  <si>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</si>
  <si>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</si>
  <si>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</si>
  <si>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</si>
  <si>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</si>
  <si>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</si>
  <si>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</si>
  <si>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</si>
  <si>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</si>
  <si>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</si>
  <si>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</si>
  <si>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</si>
  <si>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</si>
  <si>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</si>
  <si>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</si>
  <si>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</si>
  <si>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</si>
  <si>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</si>
  <si>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</si>
  <si>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</si>
  <si>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</si>
  <si>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</si>
  <si>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</si>
  <si>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</si>
  <si>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</si>
  <si>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</si>
  <si>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</si>
  <si>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</si>
  <si>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</si>
  <si>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</si>
  <si>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</si>
  <si>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</si>
  <si>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</si>
  <si>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</si>
  <si>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</si>
  <si>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</si>
  <si>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</si>
  <si>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</si>
  <si>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</si>
  <si>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</si>
  <si>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</si>
  <si>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</si>
  <si>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</si>
  <si>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</si>
  <si>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</si>
  <si>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</si>
  <si>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</si>
  <si>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</si>
  <si>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</si>
  <si>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</si>
  <si>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</si>
  <si>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</si>
  <si>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</si>
  <si>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</si>
  <si>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</si>
  <si>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</si>
  <si>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</si>
  <si>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</si>
  <si>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</si>
  <si>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</si>
  <si>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</si>
  <si>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</si>
  <si>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</si>
  <si>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</si>
  <si>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</si>
  <si>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</si>
  <si>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</si>
  <si>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</si>
  <si>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</si>
  <si>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</si>
  <si>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</si>
  <si>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</si>
  <si>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</si>
  <si>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</si>
  <si>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</si>
  <si>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</si>
  <si>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</si>
  <si>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</si>
  <si>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</si>
  <si>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</si>
  <si>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</si>
  <si>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</si>
  <si>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</si>
  <si>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</si>
  <si>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</si>
  <si>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</si>
  <si>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</si>
  <si>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</si>
  <si>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</si>
  <si>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</si>
  <si>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</si>
  <si>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</si>
  <si>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</si>
  <si>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</si>
  <si>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</si>
  <si>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</si>
  <si>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</si>
  <si>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</si>
  <si>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</si>
  <si>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</si>
  <si>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</si>
  <si>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</si>
  <si>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</si>
  <si>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</si>
  <si>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</si>
  <si>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</si>
  <si>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</si>
  <si>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</si>
  <si>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</si>
  <si>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</si>
  <si>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</si>
  <si>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</si>
  <si>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</si>
  <si>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</si>
  <si>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</si>
  <si>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</si>
  <si>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</si>
  <si>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</si>
  <si>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</si>
  <si>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</si>
  <si>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</si>
  <si>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</si>
  <si>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</si>
  <si>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</si>
  <si>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</si>
  <si>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</si>
  <si>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</si>
  <si>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</si>
  <si>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</si>
  <si>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</si>
  <si>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</si>
  <si>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</si>
  <si>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</si>
  <si>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</si>
  <si>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</si>
  <si>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</si>
  <si>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</si>
  <si>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</si>
  <si>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</si>
  <si>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</si>
  <si>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</si>
  <si>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</si>
  <si>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</si>
  <si>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</si>
  <si>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</si>
  <si>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</si>
  <si>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</si>
  <si>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</si>
  <si>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</si>
  <si>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</si>
  <si>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</si>
  <si>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</si>
  <si>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</si>
  <si>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</si>
  <si>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</si>
  <si>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</si>
  <si>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</si>
  <si>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</si>
  <si>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</si>
  <si>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</si>
  <si>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</si>
  <si>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</si>
  <si>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</si>
  <si>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</si>
  <si>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</si>
  <si>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</si>
  <si>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</si>
  <si>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</si>
  <si>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</si>
  <si>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</si>
  <si>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</si>
  <si>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</si>
  <si>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</si>
  <si>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</si>
  <si>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</si>
  <si>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</si>
  <si>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</si>
  <si>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</si>
  <si>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</si>
  <si>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</si>
  <si>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</si>
  <si>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</si>
  <si>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</si>
  <si>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</si>
  <si>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</si>
  <si>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</si>
  <si>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</si>
  <si>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</si>
  <si>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</si>
  <si>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</si>
  <si>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</si>
  <si>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</si>
  <si>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</si>
  <si>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</si>
  <si>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</si>
  <si>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</si>
  <si>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</si>
  <si>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</si>
  <si>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</si>
  <si>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</si>
  <si>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</si>
  <si>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</si>
  <si>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</si>
  <si>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</si>
  <si>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</si>
  <si>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</si>
  <si>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</si>
  <si>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</si>
  <si>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</si>
  <si>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</si>
  <si>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</si>
  <si>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</si>
  <si>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</si>
  <si>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</si>
  <si>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</si>
  <si>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</si>
  <si>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</si>
  <si>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</si>
  <si>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</si>
  <si>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</si>
  <si>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</si>
  <si>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</si>
  <si>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</si>
  <si>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</si>
  <si>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</si>
  <si>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</si>
  <si>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</si>
  <si>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</si>
  <si>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</si>
  <si>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</si>
  <si>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</si>
  <si>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</si>
  <si>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</si>
  <si>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</si>
  <si>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</si>
  <si>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</si>
  <si>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</si>
  <si>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</si>
  <si>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</si>
  <si>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</si>
  <si>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</si>
  <si>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</si>
  <si>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</si>
  <si>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</si>
  <si>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</si>
  <si>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</si>
  <si>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</si>
  <si>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</si>
  <si>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</si>
  <si>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</si>
  <si>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</si>
  <si>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</si>
  <si>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</si>
  <si>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</si>
  <si>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</si>
  <si>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</si>
  <si>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</si>
  <si>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</si>
  <si>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</si>
  <si>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</si>
  <si>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</si>
  <si>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</si>
  <si>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</si>
  <si>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</si>
  <si>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</si>
  <si>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</si>
  <si>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</si>
  <si>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</si>
  <si>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</si>
  <si>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</si>
  <si>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</si>
  <si>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</si>
  <si>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</si>
  <si>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</si>
  <si>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</si>
  <si>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</si>
  <si>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</si>
  <si>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</si>
  <si>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</si>
  <si>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</si>
  <si>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</si>
  <si>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</si>
  <si>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</si>
  <si>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</si>
  <si>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</si>
  <si>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</si>
  <si>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</si>
  <si>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</si>
  <si>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</si>
  <si>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</si>
  <si>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</si>
  <si>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</si>
  <si>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</si>
  <si>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</si>
  <si>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</si>
  <si>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</si>
  <si>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</si>
  <si>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</si>
  <si>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</si>
  <si>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</si>
  <si>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</si>
  <si>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</si>
  <si>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</si>
  <si>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</si>
  <si>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</si>
  <si>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</si>
  <si>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</si>
  <si>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</si>
  <si>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</si>
  <si>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</si>
  <si>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</si>
  <si>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</si>
  <si>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</si>
  <si>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</si>
  <si>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</si>
  <si>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</si>
  <si>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</si>
  <si>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</si>
  <si>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</si>
  <si>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</si>
  <si>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</si>
  <si>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</si>
  <si>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</si>
  <si>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</si>
  <si>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</si>
  <si>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</si>
  <si>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</si>
  <si>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</si>
  <si>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</si>
  <si>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</si>
  <si>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</si>
  <si>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</si>
  <si>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</si>
  <si>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</si>
  <si>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</si>
  <si>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</si>
  <si>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</si>
  <si>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</si>
  <si>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</si>
  <si>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</si>
  <si>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</si>
  <si>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</si>
  <si>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</si>
  <si>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</si>
  <si>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</si>
  <si>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</si>
  <si>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</si>
  <si>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</si>
  <si>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</si>
  <si>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</si>
  <si>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</si>
  <si>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</si>
  <si>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</si>
  <si>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</si>
  <si>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</si>
  <si>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</si>
  <si>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</si>
  <si>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</si>
  <si>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</si>
  <si>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</si>
  <si>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</si>
  <si>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</si>
  <si>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</si>
  <si>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</si>
  <si>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</si>
  <si>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</si>
  <si>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</si>
  <si>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</si>
  <si>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</si>
  <si>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</si>
  <si>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</si>
  <si>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</si>
  <si>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</si>
  <si>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</si>
  <si>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</si>
  <si>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</si>
  <si>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</si>
  <si>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</si>
  <si>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</si>
  <si>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</si>
  <si>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</si>
  <si>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</si>
  <si>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</si>
  <si>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</si>
  <si>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</si>
  <si>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</si>
  <si>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</si>
  <si>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</si>
  <si>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</si>
  <si>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</si>
  <si>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</si>
  <si>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</si>
  <si>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</si>
  <si>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</si>
  <si>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</si>
  <si>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</si>
  <si>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</si>
  <si>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</si>
  <si>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</si>
  <si>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</si>
  <si>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</si>
  <si>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</si>
  <si>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</si>
  <si>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</si>
  <si>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</si>
  <si>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</si>
  <si>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</si>
  <si>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</si>
  <si>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</si>
  <si>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</si>
  <si>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</si>
  <si>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</si>
  <si>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</si>
  <si>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</si>
  <si>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</si>
  <si>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</si>
  <si>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</si>
  <si>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</si>
  <si>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</si>
  <si>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</si>
  <si>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</si>
  <si>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</si>
  <si>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</si>
  <si>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</si>
  <si>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</si>
  <si>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</si>
  <si>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</si>
  <si>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</si>
  <si>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</si>
  <si>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</si>
  <si>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</si>
  <si>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</si>
  <si>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</si>
  <si>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</si>
  <si>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</si>
  <si>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</si>
  <si>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</si>
  <si>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</si>
  <si>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</si>
  <si>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</si>
  <si>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</si>
  <si>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</si>
  <si>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</si>
  <si>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</si>
  <si>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</si>
  <si>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</si>
  <si>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</si>
  <si>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</si>
  <si>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</si>
  <si>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</si>
  <si>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</si>
  <si>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</si>
  <si>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</si>
  <si>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</si>
  <si>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</si>
  <si>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</si>
  <si>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</si>
  <si>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</si>
  <si>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</si>
  <si>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</si>
  <si>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</si>
  <si>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</si>
  <si>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</si>
  <si>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</si>
  <si>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</si>
  <si>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</si>
  <si>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</si>
  <si>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</si>
  <si>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</si>
  <si>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</si>
  <si>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</si>
  <si>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</si>
  <si>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</si>
  <si>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</si>
  <si>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</si>
  <si>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</si>
  <si>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</si>
  <si>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</si>
  <si>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</si>
  <si>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</si>
  <si>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</si>
  <si>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</si>
  <si>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</si>
  <si>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</si>
  <si>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</si>
  <si>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</si>
  <si>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</si>
  <si>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</si>
  <si>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</si>
  <si>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</si>
  <si>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</si>
  <si>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</si>
  <si>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</si>
  <si>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</si>
  <si>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</si>
  <si>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</si>
  <si>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</si>
  <si>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</si>
  <si>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</si>
  <si>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</si>
  <si>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</si>
  <si>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</si>
  <si>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</si>
  <si>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</si>
  <si>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</si>
  <si>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</si>
  <si>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</si>
  <si>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</si>
  <si>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</si>
  <si>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</si>
  <si>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</si>
  <si>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</si>
  <si>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</si>
  <si>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</si>
  <si>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</si>
  <si>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</si>
  <si>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</si>
  <si>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</si>
  <si>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</si>
  <si>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</si>
  <si>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</si>
  <si>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</si>
  <si>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</si>
  <si>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</si>
  <si>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</si>
  <si>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</si>
  <si>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</si>
  <si>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</si>
  <si>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</si>
  <si>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</si>
  <si>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</si>
  <si>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</si>
  <si>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</si>
  <si>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</si>
  <si>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</si>
  <si>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</si>
  <si>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</si>
  <si>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</si>
  <si>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</si>
  <si>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</si>
  <si>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</si>
  <si>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</si>
  <si>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</si>
  <si>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</si>
  <si>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</si>
  <si>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</si>
  <si>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</si>
  <si>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</si>
  <si>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</si>
  <si>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</si>
  <si>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</si>
  <si>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</si>
  <si>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</si>
  <si>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</si>
  <si>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</si>
  <si>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</si>
  <si>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</si>
  <si>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</si>
  <si>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</si>
  <si>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</si>
  <si>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</si>
  <si>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</si>
  <si>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</si>
  <si>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</si>
  <si>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</si>
  <si>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</si>
  <si>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</si>
  <si>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</si>
  <si>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</si>
  <si>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</si>
  <si>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</si>
  <si>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</si>
  <si>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</si>
  <si>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</si>
  <si>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</si>
  <si>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</si>
  <si>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</si>
  <si>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</si>
  <si>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</si>
  <si>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</si>
  <si>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</si>
  <si>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</si>
  <si>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</si>
  <si>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</si>
  <si>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</si>
  <si>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</si>
  <si>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</si>
  <si>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</si>
  <si>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</si>
  <si>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</si>
  <si>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</si>
  <si>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</si>
  <si>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</si>
  <si>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</si>
  <si>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</si>
  <si>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</si>
  <si>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</si>
  <si>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</si>
  <si>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</si>
  <si>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</si>
  <si>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</si>
  <si>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</si>
  <si>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</si>
  <si>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</si>
  <si>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</si>
  <si>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</si>
  <si>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</si>
  <si>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</si>
  <si>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</si>
  <si>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</si>
  <si>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</si>
  <si>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</si>
  <si>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</si>
  <si>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</si>
  <si>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</si>
  <si>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</si>
  <si>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</si>
  <si>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</si>
  <si>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</si>
  <si>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</si>
  <si>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</si>
  <si>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</si>
  <si>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</si>
  <si>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</si>
  <si>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</si>
  <si>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</si>
  <si>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</si>
  <si>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</si>
  <si>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</si>
  <si>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</si>
  <si>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</si>
  <si>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</si>
  <si>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</si>
  <si>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</si>
  <si>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</si>
  <si>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</si>
  <si>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</si>
  <si>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</si>
  <si>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</si>
  <si>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</si>
  <si>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</si>
  <si>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</si>
  <si>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</si>
  <si>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</si>
  <si>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</si>
  <si>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</si>
  <si>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</si>
  <si>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</si>
  <si>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</si>
  <si>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</si>
  <si>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</si>
  <si>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</si>
  <si>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</si>
  <si>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</si>
  <si>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</si>
  <si>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</si>
  <si>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</si>
  <si>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</si>
  <si>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</si>
  <si>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</si>
  <si>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</si>
  <si>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</si>
  <si>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</si>
  <si>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</si>
  <si>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</si>
  <si>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</si>
  <si>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</si>
  <si>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</si>
  <si>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</si>
  <si>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</si>
  <si>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</si>
  <si>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</si>
  <si>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</si>
  <si>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</si>
  <si>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</si>
  <si>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</si>
  <si>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</si>
  <si>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</si>
  <si>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</si>
  <si>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</si>
  <si>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</si>
  <si>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</si>
  <si>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</si>
  <si>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</si>
  <si>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</si>
  <si>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</si>
  <si>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</si>
  <si>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</si>
  <si>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</si>
  <si>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</si>
  <si>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</si>
  <si>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</si>
  <si>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</si>
  <si>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</si>
  <si>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</si>
  <si>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</si>
  <si>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</si>
  <si>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</si>
  <si>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</si>
  <si>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</si>
  <si>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</si>
  <si>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</si>
  <si>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</si>
  <si>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</si>
  <si>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</si>
  <si>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</si>
  <si>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</si>
  <si>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</si>
  <si>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</si>
  <si>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</si>
  <si>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</si>
  <si>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</si>
  <si>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</si>
  <si>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</si>
  <si>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</si>
  <si>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</si>
  <si>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</si>
  <si>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</si>
  <si>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</si>
  <si>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</si>
  <si>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</si>
  <si>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</si>
  <si>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</si>
  <si>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</si>
  <si>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</si>
  <si>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</si>
  <si>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</si>
  <si>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</si>
  <si>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</si>
  <si>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</si>
  <si>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</si>
  <si>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</si>
  <si>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</si>
  <si>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</si>
  <si>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</si>
  <si>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</si>
  <si>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</si>
  <si>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</si>
  <si>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</si>
  <si>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</si>
  <si>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</si>
  <si>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</si>
  <si>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</si>
  <si>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</si>
  <si>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</si>
  <si>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</si>
  <si>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</si>
  <si>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</si>
  <si>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</si>
  <si>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</si>
  <si>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</si>
  <si>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</si>
  <si>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</si>
  <si>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</si>
  <si>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</si>
  <si>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</si>
  <si>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</si>
  <si>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</si>
  <si>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</si>
  <si>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</si>
  <si>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</si>
  <si>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</si>
  <si>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</si>
  <si>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</si>
  <si>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</si>
  <si>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</si>
  <si>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</si>
  <si>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</si>
  <si>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</si>
  <si>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</si>
  <si>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</si>
  <si>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</si>
  <si>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</si>
  <si>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</si>
  <si>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</si>
  <si>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</si>
  <si>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</si>
  <si>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</si>
  <si>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</si>
  <si>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</si>
  <si>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</si>
  <si>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</si>
  <si>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</si>
  <si>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</si>
  <si>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</si>
  <si>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</si>
  <si>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</si>
  <si>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</si>
  <si>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</si>
  <si>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</si>
  <si>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</si>
  <si>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</si>
  <si>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</si>
  <si>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</si>
  <si>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</si>
  <si>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</si>
  <si>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</si>
  <si>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</si>
  <si>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</si>
  <si>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</si>
  <si>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</si>
  <si>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</si>
  <si>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</si>
  <si>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</si>
  <si>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</si>
  <si>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</si>
  <si>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</si>
  <si>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</si>
  <si>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</si>
  <si>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</si>
  <si>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</si>
  <si>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</si>
  <si>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</si>
  <si>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</si>
  <si>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</si>
  <si>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</si>
  <si>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</si>
  <si>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</si>
  <si>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</si>
  <si>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</si>
  <si>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</si>
  <si>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</si>
  <si>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</si>
  <si>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</si>
  <si>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</si>
  <si>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</si>
  <si>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</si>
  <si>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</si>
  <si>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</si>
  <si>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</si>
  <si>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</si>
  <si>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</si>
  <si>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</si>
  <si>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</si>
  <si>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</si>
  <si>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</si>
  <si>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</si>
  <si>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</si>
  <si>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</si>
  <si>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</si>
  <si>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</si>
  <si>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</si>
  <si>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</si>
  <si>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</si>
  <si>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</si>
  <si>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</si>
  <si>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</si>
  <si>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</si>
  <si>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</si>
  <si>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</si>
  <si>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</si>
  <si>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</si>
  <si>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</si>
  <si>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</si>
  <si>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</si>
  <si>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</si>
  <si>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</si>
  <si>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</si>
  <si>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</si>
  <si>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</si>
  <si>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</si>
  <si>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</si>
  <si>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</si>
  <si>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</si>
  <si>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</si>
  <si>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</si>
  <si>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</si>
  <si>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</si>
  <si>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</si>
  <si>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</si>
  <si>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</si>
  <si>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</si>
  <si>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</si>
  <si>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</si>
  <si>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</si>
  <si>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</si>
  <si>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</si>
  <si>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</si>
  <si>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</si>
  <si>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</si>
  <si>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</si>
  <si>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</si>
  <si>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</si>
  <si>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</si>
  <si>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</si>
  <si>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</si>
  <si>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</si>
  <si>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</si>
  <si>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</si>
  <si>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</si>
  <si>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</si>
  <si>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</si>
  <si>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</si>
  <si>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</si>
  <si>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</si>
  <si>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</si>
  <si>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</si>
  <si>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</si>
  <si>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</si>
  <si>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</si>
  <si>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</si>
  <si>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</si>
  <si>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</si>
  <si>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</si>
  <si>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</si>
  <si>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</si>
  <si>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</si>
  <si>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</si>
  <si>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</si>
  <si>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</si>
  <si>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</si>
  <si>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</si>
  <si>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</si>
  <si>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</si>
  <si>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</si>
  <si>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</si>
  <si>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</si>
  <si>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</si>
  <si>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</si>
  <si>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</si>
  <si>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</si>
  <si>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</si>
  <si>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</si>
  <si>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</si>
  <si>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</si>
  <si>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</si>
  <si>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</si>
  <si>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</si>
  <si>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</si>
  <si>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</si>
  <si>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</si>
  <si>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</si>
  <si>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</si>
  <si>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</si>
  <si>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</si>
  <si>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</si>
  <si>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</si>
  <si>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</si>
  <si>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</si>
  <si>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</si>
  <si>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</si>
  <si>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</si>
  <si>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</si>
  <si>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</si>
  <si>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</si>
  <si>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</si>
  <si>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</si>
  <si>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</si>
  <si>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</si>
  <si>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</si>
  <si>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</si>
  <si>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</si>
  <si>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</si>
  <si>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</si>
  <si>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</si>
  <si>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</si>
  <si>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</si>
  <si>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</si>
  <si>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</si>
  <si>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</si>
  <si>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</si>
  <si>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</si>
  <si>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</si>
  <si>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</si>
  <si>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</si>
  <si>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</si>
  <si>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</si>
  <si>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</si>
  <si>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</si>
  <si>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</si>
  <si>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</si>
  <si>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</si>
  <si>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</si>
  <si>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</si>
  <si>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</si>
  <si>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</si>
  <si>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</si>
  <si>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</si>
  <si>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</si>
  <si>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</si>
  <si>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</si>
  <si>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</si>
  <si>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</si>
  <si>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</si>
  <si>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</si>
  <si>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</si>
  <si>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</si>
  <si>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</si>
  <si>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</si>
  <si>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</si>
  <si>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</si>
  <si>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</si>
  <si>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</si>
  <si>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</si>
  <si>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</si>
  <si>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</si>
  <si>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</si>
  <si>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</si>
  <si>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</si>
  <si>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</si>
  <si>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</si>
  <si>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</si>
  <si>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</si>
  <si>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</si>
  <si>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</si>
  <si>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</si>
  <si>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</si>
  <si>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</si>
  <si>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</si>
  <si>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</si>
  <si>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</si>
  <si>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</si>
  <si>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</si>
  <si>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</si>
  <si>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</si>
  <si>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</si>
  <si>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</si>
  <si>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</si>
  <si>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</si>
  <si>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</si>
  <si>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</si>
  <si>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</si>
  <si>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</si>
  <si>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</si>
  <si>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</si>
  <si>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</si>
  <si>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</si>
  <si>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</si>
  <si>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</si>
  <si>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</si>
  <si>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</si>
  <si>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</si>
  <si>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</si>
  <si>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</si>
  <si>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</si>
  <si>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</si>
  <si>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</si>
  <si>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</si>
  <si>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</si>
  <si>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</si>
  <si>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</si>
  <si>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</si>
  <si>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</si>
  <si>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</si>
  <si>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</si>
  <si>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</si>
  <si>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</si>
  <si>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</si>
  <si>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</si>
  <si>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</si>
  <si>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</si>
  <si>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</si>
  <si>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</si>
  <si>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</si>
  <si>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</si>
  <si>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</si>
  <si>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</si>
  <si>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</si>
  <si>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</si>
  <si>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</si>
  <si>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</si>
  <si>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</si>
  <si>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</si>
  <si>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</si>
  <si>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</si>
  <si>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</si>
  <si>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</si>
  <si>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</si>
  <si>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</si>
  <si>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</si>
  <si>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</si>
  <si>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</si>
  <si>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</si>
  <si>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</si>
  <si>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</si>
  <si>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</si>
  <si>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</si>
  <si>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</si>
  <si>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</si>
  <si>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</si>
  <si>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</si>
  <si>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</si>
  <si>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</si>
  <si>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</si>
  <si>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</si>
  <si>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</si>
  <si>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</si>
  <si>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</si>
  <si>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</si>
  <si>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</si>
  <si>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</si>
  <si>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</si>
  <si>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</si>
  <si>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</si>
  <si>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</si>
  <si>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</si>
  <si>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</si>
  <si>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</si>
  <si>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</si>
  <si>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</si>
  <si>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</si>
  <si>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</si>
  <si>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</si>
  <si>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</si>
  <si>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</si>
  <si>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</si>
  <si>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</si>
  <si>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</si>
  <si>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</si>
  <si>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</si>
  <si>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</si>
  <si>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</si>
  <si>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</si>
  <si>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</si>
  <si>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</si>
  <si>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</si>
  <si>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</si>
  <si>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</si>
  <si>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</si>
  <si>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</si>
  <si>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</si>
  <si>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</si>
  <si>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</si>
  <si>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</si>
  <si>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</si>
  <si>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</si>
  <si>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</si>
  <si>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</si>
  <si>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</si>
  <si>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</si>
  <si>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</si>
  <si>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</si>
  <si>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</si>
  <si>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</si>
  <si>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</si>
  <si>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</si>
  <si>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</si>
  <si>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</si>
  <si>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</si>
  <si>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</si>
  <si>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</si>
  <si>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</si>
  <si>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</si>
  <si>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</si>
  <si>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</si>
  <si>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</si>
  <si>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</si>
  <si>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</si>
  <si>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</si>
  <si>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</si>
  <si>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</si>
  <si>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</si>
  <si>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</si>
  <si>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</si>
  <si>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</si>
  <si>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</si>
  <si>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</si>
  <si>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</si>
  <si>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</si>
  <si>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</si>
  <si>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</si>
  <si>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</si>
  <si>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</si>
  <si>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</si>
  <si>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</si>
  <si>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</si>
  <si>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</si>
  <si>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</si>
  <si>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</si>
  <si>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</si>
  <si>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</si>
  <si>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</si>
  <si>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</si>
  <si>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</si>
  <si>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</si>
  <si>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</si>
  <si>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</si>
  <si>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</si>
  <si>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</si>
  <si>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</si>
  <si>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</si>
  <si>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</si>
  <si>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</si>
  <si>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</si>
  <si>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</si>
  <si>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</si>
  <si>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</si>
  <si>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</si>
  <si>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</si>
  <si>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</si>
  <si>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</si>
  <si>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</si>
  <si>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</si>
  <si>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</si>
  <si>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</si>
  <si>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</si>
  <si>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</si>
  <si>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</si>
  <si>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</si>
  <si>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</si>
  <si>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</si>
  <si>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</si>
  <si>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</si>
  <si>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</si>
  <si>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</si>
  <si>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</si>
  <si>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</si>
  <si>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</si>
  <si>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</si>
  <si>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</si>
  <si>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</si>
  <si>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</si>
  <si>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</si>
  <si>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</si>
  <si>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</si>
  <si>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</si>
  <si>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</si>
  <si>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</si>
  <si>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</si>
  <si>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</si>
  <si>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</si>
  <si>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</si>
  <si>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</si>
  <si>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</si>
  <si>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</si>
  <si>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</si>
  <si>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</si>
  <si>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</si>
  <si>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</si>
  <si>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</si>
  <si>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</si>
  <si>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</si>
  <si>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</si>
  <si>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</si>
  <si>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</si>
  <si>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</si>
  <si>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</si>
  <si>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</si>
  <si>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</si>
  <si>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</si>
  <si>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</si>
  <si>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</si>
  <si>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</si>
  <si>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</si>
  <si>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</si>
  <si>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</si>
  <si>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</si>
  <si>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</si>
  <si>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</si>
  <si>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</si>
  <si>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</si>
  <si>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</si>
  <si>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</si>
  <si>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</si>
  <si>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</si>
  <si>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</si>
  <si>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</si>
  <si>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</si>
  <si>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</si>
  <si>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</si>
  <si>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</si>
  <si>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</si>
  <si>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</si>
  <si>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</si>
  <si>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</si>
  <si>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</si>
  <si>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</si>
  <si>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</si>
  <si>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</si>
  <si>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</si>
  <si>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</si>
  <si>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</si>
  <si>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</si>
  <si>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</si>
  <si>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</si>
  <si>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</si>
  <si>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</si>
  <si>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</si>
  <si>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</si>
  <si>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</si>
  <si>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</si>
  <si>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</si>
  <si>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</si>
  <si>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</si>
  <si>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</si>
  <si>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</si>
  <si>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</si>
  <si>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</si>
  <si>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</si>
  <si>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</si>
  <si>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</si>
  <si>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</si>
  <si>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</si>
  <si>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</si>
  <si>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</si>
  <si>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</si>
  <si>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</si>
  <si>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</si>
  <si>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</si>
  <si>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</si>
  <si>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</si>
  <si>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</si>
  <si>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</si>
  <si>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</si>
  <si>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</si>
  <si>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</si>
  <si>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</si>
  <si>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</si>
  <si>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</si>
  <si>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</si>
  <si>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</si>
  <si>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</si>
  <si>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</si>
  <si>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</si>
  <si>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</si>
  <si>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</si>
  <si>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</si>
  <si>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</si>
  <si>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</si>
  <si>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</si>
  <si>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</si>
  <si>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</si>
  <si>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</si>
  <si>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</si>
  <si>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</si>
  <si>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</si>
  <si>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</si>
  <si>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</si>
  <si>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</si>
  <si>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</si>
  <si>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</si>
  <si>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</si>
  <si>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</si>
  <si>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</si>
  <si>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</si>
  <si>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</si>
  <si>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</si>
  <si>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</si>
  <si>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</si>
  <si>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</si>
  <si>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</si>
  <si>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</si>
  <si>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</si>
  <si>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</si>
  <si>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</si>
  <si>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</si>
  <si>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</si>
  <si>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</si>
  <si>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</si>
  <si>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</si>
  <si>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</si>
  <si>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</si>
  <si>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</si>
  <si>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</si>
  <si>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</si>
  <si>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</si>
  <si>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</si>
  <si>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</si>
  <si>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</si>
  <si>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</si>
  <si>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</si>
  <si>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</si>
  <si>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</si>
  <si>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</si>
  <si>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</si>
  <si>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</si>
  <si>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</si>
  <si>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</si>
  <si>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</si>
  <si>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</si>
  <si>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</si>
  <si>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</si>
  <si>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</si>
  <si>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</si>
  <si>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</si>
  <si>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</si>
  <si>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</si>
  <si>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</si>
  <si>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</si>
  <si>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</si>
  <si>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</si>
  <si>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</si>
  <si>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</si>
  <si>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</si>
  <si>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</si>
  <si>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</si>
  <si>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</si>
  <si>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</si>
  <si>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</si>
  <si>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</si>
  <si>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</si>
  <si>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</si>
  <si>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</si>
  <si>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</si>
  <si>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</si>
  <si>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</si>
  <si>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</si>
  <si>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</si>
  <si>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</si>
  <si>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</si>
  <si>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</si>
  <si>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</si>
  <si>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</si>
  <si>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</si>
  <si>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</si>
  <si>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</si>
  <si>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</si>
  <si>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</si>
  <si>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</si>
  <si>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</si>
  <si>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</si>
  <si>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</si>
  <si>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</si>
  <si>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</si>
  <si>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</si>
  <si>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</si>
  <si>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</si>
  <si>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</si>
  <si>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</si>
  <si>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</si>
  <si>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</si>
  <si>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</si>
  <si>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</si>
  <si>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</si>
  <si>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</si>
  <si>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</si>
  <si>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</si>
  <si>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</si>
  <si>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</si>
  <si>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</si>
  <si>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</si>
  <si>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</si>
  <si>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</si>
  <si>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</si>
  <si>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</si>
  <si>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</si>
  <si>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</si>
  <si>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</si>
  <si>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</si>
  <si>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</si>
  <si>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</si>
  <si>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</si>
  <si>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</si>
  <si>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</si>
  <si>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</si>
  <si>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</si>
  <si>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</si>
  <si>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</si>
  <si>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</si>
  <si>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</si>
  <si>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</si>
  <si>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</si>
  <si>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</si>
  <si>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</si>
  <si>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</si>
  <si>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</si>
  <si>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</si>
  <si>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</si>
  <si>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</si>
  <si>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</si>
  <si>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</si>
  <si>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</si>
  <si>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</si>
  <si>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</si>
  <si>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</si>
  <si>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</si>
  <si>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</si>
  <si>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</si>
  <si>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</si>
  <si>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</si>
  <si>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</si>
  <si>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</si>
  <si>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</si>
  <si>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</si>
  <si>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</si>
  <si>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</si>
  <si>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</si>
  <si>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</si>
  <si>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</si>
  <si>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</si>
  <si>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</si>
  <si>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</si>
  <si>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</si>
  <si>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</si>
  <si>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</si>
  <si>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</si>
  <si>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</si>
  <si>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</si>
  <si>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</si>
  <si>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</si>
  <si>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</si>
  <si>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</si>
  <si>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</si>
  <si>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</si>
  <si>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</si>
  <si>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</si>
  <si>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</si>
  <si>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</si>
  <si>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</si>
  <si>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</si>
  <si>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</si>
  <si>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</si>
  <si>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</si>
  <si>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</si>
  <si>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</si>
  <si>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</si>
  <si>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</si>
  <si>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</si>
  <si>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</si>
  <si>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</si>
  <si>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</si>
  <si>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</si>
  <si>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</si>
  <si>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</si>
  <si>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</si>
  <si>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</si>
  <si>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</si>
  <si>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</si>
  <si>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</si>
  <si>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</si>
  <si>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</si>
  <si>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</si>
  <si>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</si>
  <si>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</si>
  <si>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</si>
  <si>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</si>
  <si>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</si>
  <si>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</si>
  <si>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</si>
  <si>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</si>
  <si>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</si>
  <si>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</si>
  <si>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</si>
  <si>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</si>
  <si>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</si>
  <si>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</si>
  <si>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</si>
  <si>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</si>
  <si>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</si>
  <si>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</si>
  <si>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</si>
  <si>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</si>
  <si>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</si>
  <si>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</si>
  <si>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</si>
  <si>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</si>
  <si>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</si>
  <si>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</si>
  <si>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</si>
  <si>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</si>
  <si>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</si>
  <si>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</si>
  <si>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</si>
  <si>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</si>
  <si>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</si>
  <si>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</si>
  <si>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</si>
  <si>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</si>
  <si>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</si>
  <si>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</si>
  <si>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</si>
  <si>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</si>
  <si>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</si>
  <si>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</si>
  <si>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</si>
  <si>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</si>
  <si>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</si>
  <si>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</si>
  <si>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</si>
  <si>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</si>
  <si>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</si>
  <si>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</si>
  <si>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</si>
  <si>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</si>
  <si>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</si>
  <si>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</si>
  <si>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</si>
  <si>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</si>
  <si>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</si>
  <si>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</si>
  <si>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</si>
  <si>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</si>
  <si>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</si>
  <si>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</si>
  <si>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</si>
  <si>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</si>
  <si>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</si>
  <si>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</si>
  <si>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</si>
  <si>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</si>
  <si>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</si>
  <si>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</si>
  <si>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</si>
  <si>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</si>
  <si>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</si>
  <si>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</si>
  <si>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</si>
  <si>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</si>
  <si>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</si>
  <si>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</si>
  <si>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</si>
  <si>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</si>
  <si>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</si>
  <si>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</si>
  <si>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</si>
  <si>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</si>
  <si>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</si>
  <si>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</si>
  <si>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</si>
  <si>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</si>
  <si>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</si>
  <si>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</si>
  <si>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</si>
  <si>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</si>
  <si>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</si>
  <si>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</si>
  <si>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</si>
  <si>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</si>
  <si>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</si>
  <si>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</si>
  <si>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</si>
  <si>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</si>
  <si>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</si>
  <si>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</si>
  <si>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</si>
  <si>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</si>
  <si>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</si>
  <si>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</si>
  <si>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</si>
  <si>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</si>
  <si>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</si>
  <si>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</si>
  <si>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</si>
  <si>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</si>
  <si>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</si>
  <si>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</si>
  <si>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</si>
  <si>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</si>
  <si>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</si>
  <si>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</si>
  <si>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</si>
  <si>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</si>
  <si>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</si>
  <si>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</si>
  <si>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</si>
  <si>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</si>
  <si>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</si>
  <si>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</si>
  <si>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</si>
  <si>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</si>
  <si>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</si>
  <si>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</si>
  <si>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</si>
  <si>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</si>
  <si>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</si>
  <si>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</si>
  <si>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</si>
  <si>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</si>
  <si>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</si>
  <si>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</si>
  <si>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</si>
  <si>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</si>
  <si>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</si>
  <si>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</si>
  <si>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</si>
  <si>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</si>
  <si>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</si>
  <si>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</si>
  <si>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</si>
  <si>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</si>
  <si>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</si>
  <si>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</si>
  <si>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</si>
  <si>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</si>
  <si>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</si>
  <si>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</si>
  <si>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</si>
  <si>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</si>
  <si>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</si>
  <si>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</si>
  <si>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</si>
  <si>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</si>
  <si>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</si>
  <si>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</si>
  <si>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</si>
  <si>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</si>
  <si>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</si>
  <si>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</si>
  <si>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</si>
  <si>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</si>
  <si>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</si>
  <si>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</si>
  <si>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</si>
  <si>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</si>
  <si>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</si>
  <si>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</si>
  <si>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</si>
  <si>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</si>
  <si>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</si>
  <si>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</si>
  <si>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</si>
  <si>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</si>
  <si>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</si>
  <si>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</si>
  <si>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</si>
  <si>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</si>
  <si>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</si>
  <si>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</si>
  <si>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</si>
  <si>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</si>
  <si>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</si>
  <si>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</si>
  <si>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</si>
  <si>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</si>
  <si>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</si>
  <si>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</si>
  <si>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</si>
  <si>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</si>
  <si>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</si>
  <si>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</si>
  <si>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</si>
  <si>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</si>
  <si>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</si>
  <si>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</si>
  <si>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</si>
  <si>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</si>
  <si>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</si>
  <si>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</si>
  <si>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</si>
  <si>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</si>
  <si>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</si>
  <si>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</si>
  <si>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</si>
  <si>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</si>
  <si>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</si>
  <si>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</si>
  <si>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</si>
  <si>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</si>
  <si>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</si>
  <si>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</si>
  <si>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</si>
  <si>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</si>
  <si>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</si>
  <si>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</si>
  <si>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</si>
  <si>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</si>
  <si>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</si>
  <si>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</si>
  <si>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</si>
  <si>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</si>
  <si>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</si>
  <si>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</si>
  <si>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</si>
  <si>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</si>
  <si>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</si>
  <si>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</si>
  <si>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</si>
  <si>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</si>
  <si>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</si>
  <si>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</si>
  <si>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</si>
  <si>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</si>
  <si>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</si>
  <si>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</si>
  <si>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</si>
  <si>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</si>
  <si>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</si>
  <si>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</si>
  <si>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</si>
  <si>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</si>
  <si>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</si>
  <si>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</si>
  <si>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</si>
  <si>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</si>
  <si>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</si>
  <si>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</si>
  <si>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</si>
  <si>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</si>
  <si>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</si>
  <si>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</si>
  <si>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</si>
  <si>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</si>
  <si>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</si>
  <si>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</si>
  <si>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</si>
  <si>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</si>
  <si>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</si>
  <si>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</si>
  <si>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</si>
  <si>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</si>
  <si>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</si>
  <si>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</si>
  <si>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</si>
  <si>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</si>
  <si>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</si>
  <si>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</si>
  <si>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</si>
  <si>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</si>
  <si>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</si>
  <si>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</si>
  <si>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</si>
  <si>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</si>
  <si>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</si>
  <si>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</si>
  <si>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</si>
  <si>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</si>
  <si>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</si>
  <si>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</si>
  <si>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</si>
  <si>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</si>
  <si>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</si>
  <si>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</si>
  <si>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</si>
  <si>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</si>
  <si>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</si>
  <si>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</si>
  <si>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</si>
  <si>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</si>
  <si>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</si>
  <si>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</si>
  <si>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</si>
  <si>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</si>
  <si>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</si>
  <si>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</si>
  <si>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</si>
  <si>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</si>
  <si>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</si>
  <si>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</si>
  <si>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</si>
  <si>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</si>
  <si>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</si>
  <si>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</si>
  <si>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</si>
  <si>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</si>
  <si>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</si>
  <si>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</si>
  <si>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</si>
  <si>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</si>
  <si>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</si>
  <si>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</si>
  <si>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</si>
  <si>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</si>
  <si>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</si>
  <si>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</si>
  <si>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</si>
  <si>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</si>
  <si>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</si>
  <si>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</si>
  <si>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</si>
  <si>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</si>
  <si>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</si>
  <si>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</si>
  <si>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</si>
  <si>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</si>
  <si>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</si>
  <si>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</si>
  <si>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</si>
  <si>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</si>
  <si>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</si>
  <si>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</si>
  <si>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</si>
  <si>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</si>
  <si>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</si>
  <si>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</si>
  <si>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</si>
  <si>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</si>
  <si>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</si>
  <si>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</si>
  <si>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</si>
  <si>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</si>
  <si>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</si>
  <si>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</si>
  <si>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</si>
  <si>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</si>
  <si>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</si>
  <si>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</si>
  <si>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</si>
  <si>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</si>
  <si>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</si>
  <si>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</si>
  <si>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</si>
  <si>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</si>
  <si>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</si>
  <si>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</si>
  <si>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</si>
  <si>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</si>
  <si>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</si>
  <si>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</si>
  <si>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</si>
  <si>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</si>
  <si>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</si>
  <si>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</si>
  <si>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</si>
  <si>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</si>
  <si>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</si>
  <si>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</si>
  <si>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</si>
  <si>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</si>
  <si>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</si>
  <si>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</si>
  <si>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</si>
  <si>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</si>
  <si>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</si>
  <si>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</si>
  <si>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</si>
  <si>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</si>
  <si>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</si>
  <si>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</si>
  <si>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</si>
  <si>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</si>
  <si>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</si>
  <si>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</si>
  <si>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</si>
  <si>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</si>
  <si>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</si>
  <si>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</si>
  <si>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</si>
  <si>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</si>
  <si>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</si>
  <si>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</si>
  <si>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</si>
  <si>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</si>
  <si>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</si>
  <si>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</si>
  <si>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</si>
  <si>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</si>
  <si>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</si>
  <si>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</si>
  <si>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</si>
  <si>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</si>
  <si>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</si>
  <si>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</si>
  <si>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</si>
  <si>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</si>
  <si>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</si>
  <si>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</si>
  <si>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</si>
  <si>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</si>
  <si>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</si>
  <si>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</si>
  <si>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</si>
  <si>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</si>
  <si>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</si>
  <si>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</si>
  <si>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</si>
  <si>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</si>
  <si>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</si>
  <si>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</si>
  <si>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</si>
  <si>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</si>
  <si>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</si>
  <si>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</si>
  <si>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</si>
  <si>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</si>
  <si>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</si>
  <si>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</si>
  <si>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</si>
  <si>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</si>
  <si>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</si>
  <si>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</si>
  <si>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</si>
  <si>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</si>
  <si>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</si>
  <si>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</si>
  <si>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</si>
  <si>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</si>
  <si>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</si>
  <si>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</si>
  <si>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</si>
  <si>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</si>
  <si>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</si>
  <si>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</si>
  <si>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</si>
  <si>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</si>
  <si>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</si>
  <si>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</si>
  <si>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</si>
  <si>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</si>
  <si>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</si>
  <si>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</si>
  <si>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</si>
  <si>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</si>
  <si>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</si>
  <si>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</si>
  <si>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</si>
  <si>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</si>
  <si>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</si>
  <si>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</si>
  <si>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</si>
  <si>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</si>
  <si>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</si>
  <si>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</si>
  <si>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</si>
  <si>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</si>
  <si>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</si>
  <si>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</si>
  <si>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</si>
  <si>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</si>
  <si>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</si>
  <si>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</si>
  <si>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</si>
  <si>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</si>
  <si>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</si>
  <si>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</si>
  <si>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</si>
  <si>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</si>
  <si>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</si>
  <si>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</si>
  <si>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</si>
  <si>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</si>
  <si>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</si>
  <si>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</si>
  <si>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</si>
  <si>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</si>
  <si>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</si>
  <si>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</si>
  <si>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</si>
  <si>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</si>
  <si>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</si>
  <si>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</si>
  <si>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</si>
  <si>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</si>
  <si>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</si>
  <si>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</si>
  <si>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</si>
  <si>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</si>
  <si>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</si>
  <si>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</si>
  <si>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</si>
  <si>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</si>
  <si>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</si>
  <si>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</si>
  <si>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</si>
  <si>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</si>
  <si>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</si>
  <si>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</si>
  <si>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</si>
  <si>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</si>
  <si>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</si>
  <si>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</si>
  <si>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</si>
  <si>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</si>
  <si>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</si>
  <si>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</si>
  <si>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</si>
  <si>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</si>
  <si>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</si>
  <si>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</si>
  <si>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</si>
  <si>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</si>
  <si>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</si>
  <si>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</si>
  <si>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</si>
  <si>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</si>
  <si>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</si>
  <si>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</si>
  <si>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</si>
  <si>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</si>
  <si>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</si>
  <si>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</si>
  <si>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</si>
  <si>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</si>
  <si>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</si>
  <si>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</si>
  <si>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</si>
  <si>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</si>
  <si>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</si>
  <si>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</si>
  <si>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</si>
  <si>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</si>
  <si>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</si>
  <si>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</si>
  <si>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</si>
  <si>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</si>
  <si>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</si>
  <si>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</si>
  <si>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</si>
  <si>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</si>
  <si>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</si>
  <si>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</si>
  <si>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</si>
  <si>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</si>
  <si>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</si>
  <si>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</si>
  <si>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</si>
  <si>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</si>
  <si>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</si>
  <si>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</si>
  <si>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</si>
  <si>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</si>
  <si>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</si>
  <si>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</si>
  <si>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</si>
  <si>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</si>
  <si>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</si>
  <si>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</si>
  <si>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</si>
  <si>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</si>
  <si>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</si>
  <si>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</si>
  <si>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</si>
  <si>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</si>
  <si>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</si>
  <si>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</si>
  <si>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</si>
  <si>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</si>
  <si>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</si>
  <si>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</si>
  <si>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</si>
  <si>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</si>
  <si>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</si>
  <si>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</si>
  <si>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</si>
  <si>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</si>
  <si>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</si>
  <si>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</si>
  <si>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</si>
  <si>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</si>
  <si>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</si>
  <si>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</si>
  <si>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</si>
  <si>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</si>
  <si>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</si>
  <si>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</si>
  <si>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</si>
  <si>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</si>
  <si>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</si>
  <si>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</si>
  <si>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</si>
  <si>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</si>
  <si>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</si>
  <si>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</si>
  <si>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</si>
  <si>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</si>
  <si>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</si>
  <si>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</si>
  <si>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</si>
  <si>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</si>
  <si>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</si>
  <si>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</si>
  <si>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</si>
  <si>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</si>
  <si>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</si>
  <si>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</si>
  <si>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</si>
  <si>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</si>
  <si>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</si>
  <si>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</si>
  <si>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</si>
  <si>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</si>
  <si>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</si>
  <si>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</si>
  <si>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</si>
  <si>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</si>
  <si>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</si>
  <si>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</si>
  <si>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</si>
  <si>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</si>
  <si>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</si>
  <si>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</si>
  <si>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</si>
  <si>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</si>
  <si>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</si>
  <si>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</si>
  <si>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</si>
  <si>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</si>
  <si>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</si>
  <si>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</si>
  <si>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</si>
  <si>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</si>
  <si>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</si>
  <si>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</si>
  <si>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</si>
  <si>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</si>
  <si>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</si>
  <si>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</si>
  <si>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</si>
  <si>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</si>
  <si>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</si>
  <si>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</si>
  <si>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</si>
  <si>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</si>
  <si>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</si>
  <si>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</si>
  <si>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</si>
  <si>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</si>
  <si>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</si>
  <si>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</si>
  <si>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</si>
  <si>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</si>
  <si>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</si>
  <si>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</si>
  <si>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</si>
  <si>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</si>
  <si>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</si>
  <si>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</si>
  <si>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</si>
  <si>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</si>
  <si>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</si>
  <si>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</si>
  <si>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</si>
  <si>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</si>
  <si>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</si>
  <si>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</si>
  <si>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</si>
  <si>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</si>
  <si>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</si>
  <si>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</si>
  <si>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</si>
  <si>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</si>
  <si>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</si>
  <si>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</si>
  <si>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</si>
  <si>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</si>
  <si>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</si>
  <si>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</si>
  <si>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</si>
  <si>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</si>
  <si>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</si>
  <si>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</si>
  <si>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</si>
  <si>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</si>
  <si>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</si>
  <si>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</si>
  <si>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</si>
  <si>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</si>
  <si>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</si>
  <si>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</si>
  <si>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</si>
  <si>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</si>
  <si>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</si>
  <si>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</si>
  <si>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</si>
  <si>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</si>
  <si>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</si>
  <si>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</si>
  <si>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</si>
  <si>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</si>
  <si>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</si>
  <si>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</si>
  <si>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</si>
  <si>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</si>
  <si>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</si>
  <si>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</si>
  <si>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</si>
  <si>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</si>
  <si>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</si>
  <si>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</si>
  <si>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</si>
  <si>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</si>
  <si>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</si>
  <si>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</si>
  <si>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</si>
  <si>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</si>
  <si>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</si>
  <si>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</si>
  <si>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</si>
  <si>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</si>
  <si>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</si>
  <si>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</si>
  <si>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</si>
  <si>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</si>
  <si>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</si>
  <si>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</si>
  <si>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</si>
  <si>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</si>
  <si>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</si>
  <si>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</si>
  <si>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</si>
  <si>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</si>
  <si>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</si>
  <si>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</si>
  <si>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</si>
  <si>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</si>
  <si>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</si>
  <si>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</si>
  <si>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</si>
  <si>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</si>
  <si>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</si>
  <si>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</si>
  <si>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</si>
  <si>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</si>
  <si>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</si>
  <si>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</si>
  <si>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</si>
  <si>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</si>
  <si>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</si>
  <si>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</si>
  <si>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</si>
  <si>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</si>
  <si>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</si>
  <si>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</si>
  <si>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</si>
  <si>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</si>
  <si>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</si>
  <si>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</si>
  <si>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</si>
  <si>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</si>
  <si>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</si>
  <si>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</si>
  <si>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</si>
  <si>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</si>
  <si>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</si>
  <si>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</si>
  <si>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</si>
  <si>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</si>
  <si>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</si>
  <si>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</si>
  <si>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</si>
  <si>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</si>
  <si>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</si>
  <si>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</si>
  <si>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</si>
  <si>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</si>
  <si>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</si>
  <si>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</si>
  <si>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</si>
  <si>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</si>
  <si>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</si>
  <si>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</si>
  <si>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</si>
  <si>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</si>
  <si>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</si>
  <si>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</si>
  <si>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</si>
  <si>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</si>
  <si>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</si>
  <si>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</si>
  <si>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</si>
  <si>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</si>
  <si>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</si>
  <si>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</si>
  <si>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</si>
  <si>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</si>
  <si>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</si>
  <si>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</si>
  <si>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</si>
  <si>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</si>
  <si>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</si>
  <si>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</si>
  <si>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</si>
  <si>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</si>
  <si>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</si>
  <si>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</si>
  <si>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</si>
  <si>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</si>
  <si>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</si>
  <si>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</si>
  <si>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</si>
  <si>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</si>
  <si>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</si>
  <si>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</si>
  <si>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</si>
  <si>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</si>
  <si>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</si>
  <si>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</si>
  <si>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</si>
  <si>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</si>
  <si>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</si>
  <si>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</si>
  <si>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</si>
  <si>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</si>
  <si>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</si>
  <si>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</si>
  <si>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</si>
  <si>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</si>
  <si>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</si>
  <si>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</si>
  <si>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</si>
  <si>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</si>
  <si>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</si>
  <si>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</si>
  <si>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</si>
  <si>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</si>
  <si>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</si>
  <si>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</si>
  <si>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</si>
  <si>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</si>
  <si>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</si>
  <si>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</si>
  <si>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</si>
  <si>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</si>
  <si>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</si>
  <si>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</si>
  <si>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</si>
  <si>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</si>
  <si>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</si>
  <si>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</si>
  <si>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</si>
  <si>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</si>
  <si>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</si>
  <si>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</si>
  <si>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</si>
  <si>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</si>
  <si>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</si>
  <si>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</si>
  <si>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</si>
  <si>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</si>
  <si>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</si>
  <si>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</si>
  <si>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</si>
  <si>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</si>
  <si>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</si>
  <si>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</si>
  <si>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</si>
  <si>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</si>
  <si>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</si>
  <si>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</si>
  <si>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</si>
  <si>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</si>
  <si>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</si>
  <si>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</si>
  <si>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</si>
  <si>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</si>
  <si>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</si>
  <si>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</si>
  <si>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</si>
  <si>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</si>
  <si>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</si>
  <si>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</si>
  <si>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</si>
  <si>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</si>
  <si>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</si>
  <si>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</si>
  <si>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</si>
  <si>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</si>
  <si>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</si>
  <si>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</si>
  <si>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</si>
  <si>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</si>
  <si>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</si>
  <si>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</si>
  <si>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</si>
  <si>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</si>
  <si>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</si>
  <si>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</si>
  <si>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</si>
  <si>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</si>
  <si>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</si>
  <si>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</si>
  <si>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</si>
  <si>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</si>
  <si>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</si>
  <si>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</si>
  <si>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</si>
  <si>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</si>
  <si>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</si>
  <si>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</si>
  <si>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</si>
  <si>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</si>
  <si>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</si>
  <si>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</si>
  <si>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</si>
  <si>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</si>
  <si>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</si>
  <si>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</si>
  <si>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</si>
  <si>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</si>
  <si>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</si>
  <si>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</si>
  <si>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</si>
  <si>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</si>
  <si>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</si>
  <si>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</si>
  <si>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</si>
  <si>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</si>
  <si>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</si>
  <si>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</si>
  <si>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</si>
  <si>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</si>
  <si>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</si>
  <si>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</si>
  <si>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</si>
  <si>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</si>
  <si>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</si>
  <si>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</si>
  <si>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</si>
  <si>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</si>
  <si>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</si>
  <si>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</si>
  <si>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</si>
  <si>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</si>
  <si>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</si>
  <si>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</si>
  <si>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</si>
  <si>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</si>
  <si>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</si>
  <si>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</si>
  <si>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</si>
  <si>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</si>
  <si>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</si>
  <si>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</si>
  <si>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</si>
  <si>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</si>
  <si>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</si>
  <si>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</si>
  <si>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</si>
  <si>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</si>
  <si>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</si>
  <si>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</si>
  <si>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</si>
  <si>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</si>
  <si>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</si>
  <si>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</si>
  <si>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</si>
  <si>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</si>
  <si>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</si>
  <si>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</si>
  <si>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</si>
  <si>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</si>
  <si>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</si>
  <si>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</si>
  <si>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</si>
  <si>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</si>
  <si>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</si>
  <si>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</si>
  <si>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</si>
  <si>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</si>
  <si>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</si>
  <si>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</si>
  <si>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</si>
  <si>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</si>
  <si>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</si>
  <si>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</si>
  <si>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</si>
  <si>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</si>
  <si>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</si>
  <si>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</si>
  <si>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</si>
  <si>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</si>
  <si>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</si>
  <si>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</si>
  <si>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</si>
  <si>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</si>
  <si>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</si>
  <si>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</si>
  <si>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</si>
  <si>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</si>
  <si>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</si>
  <si>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</si>
  <si>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</si>
  <si>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</si>
  <si>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</si>
  <si>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</si>
  <si>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</si>
  <si>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</si>
  <si>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</si>
  <si>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</si>
  <si>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</si>
  <si>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</si>
  <si>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</si>
  <si>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</si>
  <si>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</si>
  <si>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</si>
  <si>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</si>
  <si>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</si>
  <si>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</si>
  <si>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</si>
  <si>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</si>
  <si>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</si>
  <si>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</si>
  <si>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</si>
  <si>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</si>
  <si>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</si>
  <si>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</si>
  <si>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</si>
  <si>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</si>
  <si>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</si>
  <si>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</si>
  <si>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</si>
  <si>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</si>
  <si>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</si>
  <si>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</si>
  <si>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</si>
  <si>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</si>
  <si>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</si>
  <si>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</si>
  <si>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</si>
  <si>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</si>
  <si>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</si>
  <si>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</si>
  <si>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</si>
  <si>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</si>
  <si>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</si>
  <si>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</si>
  <si>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</si>
  <si>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</si>
  <si>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</si>
  <si>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</si>
  <si>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</si>
  <si>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</si>
  <si>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</si>
  <si>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</si>
  <si>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</si>
  <si>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</si>
  <si>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</si>
  <si>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</si>
  <si>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</si>
  <si>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</si>
  <si>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</si>
  <si>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</si>
  <si>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</si>
  <si>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</si>
  <si>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</si>
  <si>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</si>
  <si>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</si>
  <si>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</si>
  <si>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</si>
  <si>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</si>
  <si>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</si>
  <si>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</si>
  <si>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</si>
  <si>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</si>
  <si>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</si>
  <si>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</si>
  <si>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</si>
  <si>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</si>
  <si>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</si>
  <si>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</si>
  <si>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</si>
  <si>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</si>
  <si>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</si>
  <si>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</si>
  <si>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</si>
  <si>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</si>
  <si>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</si>
  <si>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</si>
  <si>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</si>
  <si>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</si>
  <si>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</si>
  <si>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</si>
  <si>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</si>
  <si>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</si>
  <si>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</si>
  <si>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</si>
  <si>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</si>
  <si>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</si>
  <si>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</si>
  <si>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</si>
  <si>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</si>
  <si>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</si>
  <si>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</si>
  <si>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</si>
  <si>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</si>
  <si>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</si>
  <si>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</si>
  <si>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</si>
  <si>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</si>
  <si>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</si>
  <si>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</si>
  <si>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</si>
  <si>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</si>
  <si>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</si>
  <si>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</si>
  <si>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</si>
  <si>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</si>
  <si>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</si>
  <si>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</si>
  <si>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</si>
  <si>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</si>
  <si>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</si>
  <si>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</si>
  <si>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</si>
  <si>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</si>
  <si>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</si>
  <si>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</si>
  <si>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</si>
  <si>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</si>
  <si>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</si>
  <si>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</si>
  <si>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</si>
  <si>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</si>
  <si>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</si>
  <si>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</si>
  <si>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</si>
  <si>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</si>
  <si>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</si>
  <si>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</si>
  <si>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</si>
  <si>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</si>
  <si>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</si>
  <si>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</si>
  <si>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</si>
  <si>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</si>
  <si>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</si>
  <si>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</si>
  <si>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</si>
  <si>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</si>
  <si>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</si>
  <si>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</si>
  <si>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</si>
  <si>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</si>
  <si>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</si>
  <si>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</si>
  <si>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</si>
  <si>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</si>
  <si>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</si>
  <si>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</si>
  <si>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</si>
  <si>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</si>
  <si>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</si>
  <si>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</si>
  <si>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</si>
  <si>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</si>
  <si>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</si>
  <si>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</si>
  <si>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</si>
  <si>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</si>
  <si>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</si>
  <si>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</si>
  <si>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</si>
  <si>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</si>
  <si>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</si>
  <si>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</si>
  <si>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</si>
  <si>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</si>
  <si>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</si>
  <si>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</si>
  <si>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</si>
  <si>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</si>
  <si>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</si>
  <si>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</si>
  <si>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</si>
  <si>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</si>
  <si>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</si>
  <si>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</si>
  <si>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</si>
  <si>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</si>
  <si>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</si>
  <si>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</si>
  <si>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</si>
  <si>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</si>
  <si>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</si>
  <si>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</si>
  <si>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</si>
  <si>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</si>
  <si>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</si>
  <si>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</si>
  <si>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</si>
  <si>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</si>
  <si>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</si>
  <si>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</si>
  <si>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</si>
  <si>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</si>
  <si>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</si>
  <si>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</si>
  <si>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</si>
  <si>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</si>
  <si>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</si>
  <si>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</si>
  <si>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</si>
  <si>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</si>
  <si>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</si>
  <si>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</si>
  <si>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</si>
  <si>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</si>
  <si>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</si>
  <si>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</si>
  <si>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</si>
  <si>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</si>
  <si>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</si>
  <si>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</si>
  <si>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</si>
  <si>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</si>
  <si>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</si>
  <si>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</si>
  <si>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</si>
  <si>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</si>
  <si>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</si>
  <si>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</si>
  <si>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</si>
  <si>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</si>
  <si>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</si>
  <si>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</si>
  <si>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</si>
  <si>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</si>
  <si>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</si>
  <si>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</si>
  <si>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</si>
  <si>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</si>
  <si>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</si>
  <si>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</si>
  <si>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</si>
  <si>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</si>
  <si>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</si>
  <si>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</si>
  <si>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</si>
  <si>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</si>
  <si>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</si>
  <si>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</si>
  <si>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</si>
  <si>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</si>
  <si>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</si>
  <si>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</si>
  <si>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</si>
  <si>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</si>
  <si>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</si>
  <si>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</si>
  <si>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</si>
  <si>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</si>
  <si>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</si>
  <si>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</si>
  <si>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</si>
  <si>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</si>
  <si>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</si>
  <si>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</si>
  <si>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</si>
  <si>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</si>
  <si>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</si>
  <si>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</si>
  <si>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</si>
  <si>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</si>
  <si>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</si>
  <si>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</si>
  <si>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</si>
  <si>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</si>
  <si>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</si>
  <si>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</si>
  <si>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</si>
  <si>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</si>
  <si>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</si>
  <si>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</si>
  <si>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</si>
  <si>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</si>
  <si>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</si>
  <si>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</si>
  <si>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</si>
  <si>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</si>
  <si>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</si>
  <si>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</si>
  <si>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</si>
  <si>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</si>
  <si>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</si>
  <si>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</si>
  <si>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</si>
  <si>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</si>
  <si>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</si>
  <si>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</si>
  <si>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</si>
  <si>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</si>
  <si>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</si>
  <si>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</si>
  <si>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</si>
  <si>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</si>
  <si>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</si>
  <si>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</si>
  <si>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</si>
  <si>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</si>
  <si>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</si>
  <si>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</si>
  <si>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</si>
  <si>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</si>
  <si>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</si>
  <si>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</si>
  <si>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</si>
  <si>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</si>
  <si>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</si>
  <si>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</si>
  <si>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</si>
  <si>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</si>
  <si>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</si>
  <si>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</si>
  <si>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</si>
  <si>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</si>
  <si>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</si>
  <si>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</si>
  <si>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</si>
  <si>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</si>
  <si>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</si>
  <si>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</si>
  <si>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</si>
  <si>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</si>
  <si>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</si>
  <si>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</si>
  <si>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</si>
  <si>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</si>
  <si>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</si>
  <si>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</si>
  <si>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</si>
  <si>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</si>
  <si>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</si>
  <si>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</si>
  <si>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</si>
  <si>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</si>
  <si>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</si>
  <si>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</si>
  <si>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</si>
  <si>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</si>
  <si>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</si>
  <si>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</si>
  <si>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</si>
  <si>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</si>
  <si>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</si>
  <si>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</si>
  <si>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</si>
  <si>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</si>
  <si>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</si>
  <si>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</si>
  <si>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</si>
  <si>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</si>
  <si>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</si>
  <si>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</si>
  <si>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</si>
  <si>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</si>
  <si>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</si>
  <si>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</si>
  <si>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</si>
  <si>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</si>
  <si>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</si>
  <si>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</si>
  <si>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</si>
  <si>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</si>
  <si>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</si>
  <si>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</si>
  <si>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</si>
  <si>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</si>
  <si>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</si>
  <si>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</si>
  <si>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</si>
  <si>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</si>
  <si>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</si>
  <si>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</si>
  <si>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</si>
  <si>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</si>
  <si>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</si>
  <si>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</si>
  <si>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</si>
  <si>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</si>
  <si>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</si>
  <si>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</si>
  <si>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</si>
  <si>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</si>
  <si>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</si>
  <si>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</si>
  <si>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</si>
  <si>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</si>
  <si>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</si>
  <si>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</si>
  <si>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</si>
  <si>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</si>
  <si>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</si>
  <si>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</si>
  <si>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</si>
  <si>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</si>
  <si>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</si>
  <si>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</si>
  <si>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</si>
  <si>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</si>
  <si>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</si>
  <si>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</si>
  <si>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</si>
  <si>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</si>
  <si>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</si>
  <si>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</si>
  <si>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</si>
  <si>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</si>
  <si>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</si>
  <si>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</si>
  <si>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</si>
  <si>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</si>
  <si>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</si>
  <si>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</si>
  <si>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</si>
  <si>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</si>
  <si>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</si>
  <si>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</si>
  <si>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</si>
  <si>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</si>
  <si>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</si>
  <si>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</si>
  <si>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</si>
  <si>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</si>
  <si>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</si>
  <si>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</si>
  <si>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</si>
  <si>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</si>
  <si>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</si>
  <si>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</si>
  <si>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</si>
  <si>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</si>
  <si>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</si>
  <si>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</si>
  <si>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</si>
  <si>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</si>
  <si>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</si>
  <si>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</si>
  <si>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</si>
  <si>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</si>
  <si>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</si>
  <si>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</si>
  <si>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</si>
  <si>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</si>
  <si>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</si>
  <si>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</si>
  <si>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</si>
  <si>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</si>
  <si>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</si>
  <si>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</si>
  <si>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</si>
  <si>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</si>
  <si>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</si>
  <si>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</si>
  <si>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</si>
  <si>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</si>
  <si>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</si>
  <si>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</si>
  <si>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</si>
  <si>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</si>
  <si>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</si>
  <si>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</si>
  <si>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</si>
  <si>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</si>
  <si>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</si>
  <si>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</si>
  <si>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</si>
  <si>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</si>
  <si>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</si>
  <si>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</si>
  <si>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</si>
  <si>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</si>
  <si>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</si>
  <si>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</si>
  <si>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</si>
  <si>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</si>
  <si>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</si>
  <si>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</si>
  <si>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</si>
  <si>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</si>
  <si>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</si>
  <si>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</si>
  <si>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</si>
  <si>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</si>
  <si>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</si>
  <si>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</si>
  <si>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</si>
  <si>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</si>
  <si>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</si>
  <si>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</si>
  <si>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</si>
  <si>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</si>
  <si>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</si>
  <si>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</si>
  <si>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</si>
  <si>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</si>
  <si>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</si>
  <si>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</si>
  <si>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</si>
  <si>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</si>
  <si>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</si>
  <si>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</si>
  <si>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</si>
  <si>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</si>
  <si>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</si>
  <si>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</si>
  <si>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</si>
  <si>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</si>
  <si>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</si>
  <si>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</si>
  <si>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</si>
  <si>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</si>
  <si>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</si>
  <si>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</si>
  <si>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</si>
  <si>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</si>
  <si>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</si>
  <si>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</si>
  <si>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</si>
  <si>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</si>
  <si>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</si>
  <si>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</si>
  <si>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</si>
  <si>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</si>
  <si>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</si>
  <si>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</si>
  <si>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</si>
  <si>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</si>
  <si>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</si>
  <si>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</si>
  <si>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</si>
  <si>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</si>
  <si>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</si>
  <si>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</si>
  <si>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</si>
  <si>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</si>
  <si>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</si>
  <si>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</si>
  <si>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</si>
  <si>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</si>
  <si>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</si>
  <si>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</si>
  <si>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</si>
  <si>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</si>
  <si>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</si>
  <si>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</si>
  <si>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</si>
  <si>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</si>
  <si>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</si>
  <si>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</si>
  <si>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</si>
  <si>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</si>
  <si>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</si>
  <si>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</si>
  <si>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</si>
  <si>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</si>
  <si>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</si>
  <si>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</si>
  <si>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</si>
  <si>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</si>
  <si>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</si>
  <si>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</si>
  <si>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</si>
  <si>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</si>
  <si>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</si>
  <si>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</si>
  <si>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</si>
  <si>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</si>
  <si>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</si>
  <si>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</si>
  <si>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</si>
  <si>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</si>
  <si>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</si>
  <si>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</si>
  <si>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</si>
  <si>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</si>
  <si>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</si>
  <si>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</si>
  <si>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</si>
  <si>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</si>
  <si>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</si>
  <si>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</si>
  <si>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</si>
  <si>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</si>
  <si>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</si>
  <si>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</si>
  <si>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</si>
  <si>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</si>
  <si>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</si>
  <si>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</si>
  <si>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</si>
  <si>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</si>
  <si>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</si>
  <si>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</si>
  <si>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</si>
  <si>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</si>
  <si>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</si>
  <si>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</si>
  <si>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</si>
  <si>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</si>
  <si>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</si>
  <si>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</si>
  <si>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</si>
  <si>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</si>
  <si>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</si>
  <si>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</si>
  <si>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</si>
  <si>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</si>
  <si>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</si>
  <si>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</si>
  <si>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</si>
  <si>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</si>
  <si>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</si>
  <si>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</si>
  <si>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</si>
  <si>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</si>
  <si>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</si>
  <si>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</si>
  <si>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</si>
  <si>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</si>
  <si>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</si>
  <si>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</si>
  <si>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</si>
  <si>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</si>
  <si>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</si>
  <si>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</si>
  <si>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</si>
  <si>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</si>
  <si>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</si>
  <si>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</si>
  <si>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</si>
  <si>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</si>
  <si>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</si>
  <si>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</si>
  <si>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</si>
  <si>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</si>
  <si>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</si>
  <si>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</si>
  <si>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</si>
  <si>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</si>
  <si>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</si>
  <si>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</si>
  <si>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</si>
  <si>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</si>
  <si>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</si>
  <si>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</si>
  <si>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</si>
  <si>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</si>
  <si>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</si>
  <si>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</si>
  <si>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</si>
  <si>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</si>
  <si>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</si>
  <si>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</si>
  <si>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</si>
  <si>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</si>
  <si>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</si>
  <si>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</si>
  <si>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</si>
  <si>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</si>
  <si>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</si>
  <si>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</si>
  <si>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</si>
  <si>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</si>
  <si>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</si>
  <si>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</si>
  <si>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</si>
  <si>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</si>
  <si>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</si>
  <si>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</si>
  <si>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</si>
  <si>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</si>
  <si>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</si>
  <si>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</si>
  <si>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</si>
  <si>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</si>
  <si>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</si>
  <si>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</si>
  <si>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</si>
  <si>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</si>
  <si>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</si>
  <si>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</si>
  <si>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</si>
  <si>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</si>
  <si>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</si>
  <si>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</si>
  <si>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</si>
  <si>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</si>
  <si>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</si>
  <si>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</si>
  <si>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</si>
  <si>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</si>
  <si>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</si>
  <si>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</si>
  <si>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</si>
  <si>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</si>
  <si>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</si>
  <si>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</si>
  <si>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</si>
  <si>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</si>
  <si>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</si>
  <si>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</si>
  <si>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</si>
  <si>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</si>
  <si>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</si>
  <si>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</si>
  <si>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</si>
  <si>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</si>
  <si>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</si>
  <si>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</si>
  <si>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</si>
  <si>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</si>
  <si>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</si>
  <si>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</si>
  <si>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</si>
  <si>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</si>
  <si>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</si>
  <si>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</si>
  <si>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</si>
  <si>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</si>
  <si>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</si>
  <si>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</si>
  <si>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</si>
  <si>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</si>
  <si>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</si>
  <si>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</si>
  <si>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</si>
  <si>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</si>
  <si>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</si>
  <si>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</si>
  <si>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</si>
  <si>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</si>
  <si>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</si>
  <si>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</si>
  <si>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</si>
  <si>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</si>
  <si>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</si>
  <si>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</si>
  <si>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</si>
  <si>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</si>
  <si>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</si>
  <si>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</si>
  <si>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</si>
  <si>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</si>
  <si>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</si>
  <si>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</si>
  <si>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</si>
  <si>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</si>
  <si>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</si>
  <si>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</si>
  <si>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</si>
  <si>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</si>
  <si>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</si>
  <si>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</si>
  <si>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</si>
  <si>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</si>
  <si>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</si>
  <si>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</si>
  <si>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</si>
  <si>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</si>
  <si>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</si>
  <si>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</si>
  <si>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</si>
  <si>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</si>
  <si>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</si>
  <si>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</si>
  <si>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</si>
  <si>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</si>
  <si>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</si>
  <si>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</si>
  <si>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</si>
  <si>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</si>
  <si>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</si>
  <si>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</si>
  <si>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</si>
  <si>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</si>
  <si>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</si>
  <si>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</si>
  <si>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</si>
  <si>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</si>
  <si>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</si>
  <si>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</si>
  <si>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</si>
  <si>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</si>
  <si>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</si>
  <si>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</si>
  <si>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</si>
  <si>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</si>
  <si>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</si>
  <si>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</si>
  <si>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</si>
  <si>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</si>
  <si>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</si>
  <si>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</si>
  <si>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</si>
  <si>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</si>
  <si>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</si>
  <si>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</si>
  <si>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</si>
  <si>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</si>
  <si>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</si>
  <si>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</si>
  <si>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</si>
  <si>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</si>
  <si>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</si>
  <si>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</si>
  <si>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</si>
  <si>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</si>
  <si>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</si>
  <si>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</si>
  <si>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</si>
  <si>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</si>
  <si>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</si>
  <si>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</si>
  <si>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</si>
  <si>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</si>
  <si>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</si>
  <si>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</si>
  <si>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</si>
  <si>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</si>
  <si>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</si>
  <si>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</si>
  <si>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</si>
  <si>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</si>
  <si>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</si>
  <si>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</si>
  <si>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</si>
  <si>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</si>
  <si>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</si>
  <si>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</si>
  <si>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</si>
  <si>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</si>
  <si>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</si>
  <si>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</si>
  <si>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</si>
  <si>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</si>
  <si>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</si>
  <si>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</si>
  <si>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</si>
  <si>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</si>
  <si>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</si>
  <si>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</si>
  <si>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</si>
  <si>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</si>
  <si>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</si>
  <si>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</si>
  <si>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</si>
  <si>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</si>
  <si>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</si>
  <si>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</si>
  <si>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</si>
  <si>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</si>
  <si>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</si>
  <si>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</si>
  <si>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</si>
  <si>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</si>
  <si>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</si>
  <si>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</si>
  <si>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</si>
  <si>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</si>
  <si>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</si>
  <si>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</si>
  <si>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</si>
  <si>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</si>
  <si>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</si>
  <si>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</si>
  <si>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</si>
  <si>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</si>
  <si>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</si>
  <si>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</si>
  <si>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</si>
  <si>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</si>
  <si>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</si>
  <si>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</si>
  <si>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</si>
  <si>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</si>
  <si>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</si>
  <si>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</si>
  <si>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</si>
  <si>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</si>
  <si>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</si>
  <si>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</si>
  <si>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</si>
  <si>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</si>
  <si>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</si>
  <si>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</si>
  <si>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</si>
  <si>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</si>
  <si>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</si>
  <si>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</si>
  <si>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</si>
  <si>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</si>
  <si>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</si>
  <si>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</si>
  <si>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</si>
  <si>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</si>
  <si>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</si>
  <si>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</si>
  <si>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</si>
  <si>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</si>
  <si>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</si>
  <si>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</si>
  <si>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</si>
  <si>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</si>
  <si>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</si>
  <si>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</si>
  <si>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</si>
  <si>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</si>
  <si>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</si>
  <si>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</si>
  <si>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</si>
  <si>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</si>
  <si>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</si>
  <si>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</si>
  <si>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</si>
  <si>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</si>
  <si>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</si>
  <si>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</si>
  <si>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</si>
  <si>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</si>
  <si>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</si>
  <si>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</si>
  <si>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</si>
  <si>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</si>
  <si>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</si>
  <si>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</si>
  <si>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</si>
  <si>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</si>
  <si>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</si>
  <si>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</si>
  <si>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</si>
  <si>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</si>
  <si>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</si>
  <si>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</si>
  <si>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</si>
  <si>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</si>
  <si>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</si>
  <si>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</si>
  <si>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</si>
  <si>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</si>
  <si>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</si>
  <si>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</si>
  <si>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</si>
  <si>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</si>
  <si>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</si>
  <si>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</si>
  <si>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</si>
  <si>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</si>
  <si>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</si>
  <si>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</si>
  <si>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</si>
  <si>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</si>
  <si>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</si>
  <si>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</si>
  <si>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</si>
  <si>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</si>
  <si>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</si>
  <si>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</si>
  <si>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</si>
  <si>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</si>
  <si>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</si>
  <si>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</si>
  <si>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</si>
  <si>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</si>
  <si>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</si>
  <si>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</si>
  <si>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</si>
  <si>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</si>
  <si>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</si>
  <si>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</si>
  <si>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</si>
  <si>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</si>
  <si>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</si>
  <si>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</si>
  <si>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</si>
  <si>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</si>
  <si>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</si>
  <si>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</si>
  <si>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</si>
  <si>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</si>
  <si>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</si>
  <si>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</si>
  <si>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</si>
  <si>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</si>
  <si>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</si>
  <si>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</si>
  <si>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</si>
  <si>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</si>
  <si>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</si>
  <si>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</si>
  <si>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</si>
  <si>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</si>
  <si>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</si>
  <si>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</si>
  <si>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</si>
  <si>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</si>
  <si>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</si>
  <si>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</si>
  <si>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</si>
  <si>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</si>
  <si>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</si>
  <si>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</si>
  <si>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</si>
  <si>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</si>
  <si>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</si>
  <si>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</si>
  <si>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</si>
  <si>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</si>
  <si>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</si>
  <si>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</si>
  <si>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</si>
  <si>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</si>
  <si>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</si>
  <si>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</si>
  <si>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</si>
  <si>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</si>
  <si>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</si>
  <si>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</si>
  <si>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</si>
  <si>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</si>
  <si>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</si>
  <si>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</si>
  <si>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</si>
  <si>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</si>
  <si>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</si>
  <si>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</si>
  <si>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</si>
  <si>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</si>
  <si>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</si>
  <si>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</si>
  <si>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</si>
  <si>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</si>
  <si>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</si>
  <si>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</si>
  <si>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</si>
  <si>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</si>
  <si>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</si>
  <si>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</si>
  <si>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</si>
  <si>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</si>
  <si>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</si>
  <si>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</si>
  <si>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</si>
  <si>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</si>
  <si>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</si>
  <si>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</si>
  <si>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</si>
  <si>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</si>
  <si>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</si>
  <si>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</si>
  <si>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</si>
  <si>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</si>
  <si>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</si>
  <si>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</si>
  <si>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</si>
  <si>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</si>
  <si>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</si>
  <si>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</si>
  <si>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</si>
  <si>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</si>
  <si>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</si>
  <si>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</si>
  <si>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</si>
  <si>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</si>
  <si>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</si>
  <si>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</si>
  <si>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</si>
  <si>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</si>
  <si>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</si>
  <si>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</si>
  <si>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</si>
  <si>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</si>
  <si>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</si>
  <si>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</si>
  <si>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</si>
  <si>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</si>
  <si>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</si>
  <si>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</si>
  <si>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</si>
  <si>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</si>
  <si>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</si>
  <si>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</si>
  <si>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</si>
  <si>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</si>
  <si>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</si>
  <si>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</si>
  <si>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</si>
  <si>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</si>
  <si>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</si>
  <si>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</si>
  <si>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</si>
  <si>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</si>
  <si>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</si>
  <si>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</si>
  <si>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</si>
  <si>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</si>
  <si>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</si>
  <si>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</si>
  <si>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</si>
  <si>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</si>
  <si>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</si>
  <si>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</si>
  <si>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</si>
  <si>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</si>
  <si>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</si>
  <si>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</si>
  <si>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</si>
  <si>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</si>
  <si>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</si>
  <si>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</si>
  <si>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</si>
  <si>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</si>
  <si>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</si>
  <si>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</si>
  <si>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</si>
  <si>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</si>
  <si>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</si>
  <si>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</si>
  <si>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</si>
  <si>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</si>
  <si>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</si>
  <si>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</si>
  <si>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</si>
  <si>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</si>
  <si>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</si>
  <si>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</si>
  <si>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</si>
  <si>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</si>
  <si>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</si>
  <si>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</si>
  <si>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</si>
  <si>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</si>
  <si>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</si>
  <si>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</si>
  <si>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</si>
  <si>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</si>
  <si>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</si>
  <si>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</si>
  <si>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</si>
  <si>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</si>
  <si>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</si>
  <si>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</si>
  <si>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</si>
  <si>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</si>
  <si>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</si>
  <si>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</si>
  <si>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</si>
  <si>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</si>
  <si>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</si>
  <si>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</si>
  <si>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</si>
  <si>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</si>
  <si>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</si>
  <si>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</si>
  <si>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</si>
  <si>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</si>
  <si>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</si>
  <si>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</si>
  <si>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</si>
  <si>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</si>
  <si>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</si>
  <si>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</si>
  <si>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</si>
  <si>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</si>
  <si>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</si>
  <si>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</si>
  <si>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</si>
  <si>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</si>
  <si>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</si>
  <si>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</si>
  <si>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</si>
  <si>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</si>
  <si>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</si>
  <si>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</si>
  <si>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</si>
  <si>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</si>
  <si>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</si>
  <si>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</si>
  <si>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</si>
  <si>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</si>
  <si>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</si>
  <si>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</si>
  <si>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</si>
  <si>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</si>
  <si>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</si>
  <si>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</si>
  <si>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</si>
  <si>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</si>
  <si>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</si>
  <si>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</si>
  <si>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</si>
  <si>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</si>
  <si>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</si>
  <si>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</si>
  <si>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</si>
  <si>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</si>
  <si>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</si>
  <si>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</si>
  <si>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</si>
  <si>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</si>
  <si>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</si>
  <si>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</si>
  <si>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</si>
  <si>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</si>
  <si>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</si>
  <si>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</si>
  <si>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</si>
  <si>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</si>
  <si>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</si>
  <si>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</si>
  <si>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</si>
  <si>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</si>
  <si>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</si>
  <si>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</si>
  <si>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</si>
  <si>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</si>
  <si>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</si>
  <si>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</si>
  <si>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</si>
  <si>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</si>
  <si>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</si>
  <si>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</si>
  <si>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</si>
  <si>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</si>
  <si>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</si>
  <si>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</si>
  <si>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</si>
  <si>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</si>
  <si>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</si>
  <si>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</si>
  <si>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</si>
  <si>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</si>
  <si>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</si>
  <si>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</si>
  <si>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</si>
  <si>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</si>
  <si>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</si>
  <si>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</si>
  <si>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</si>
  <si>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</si>
  <si>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</si>
  <si>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</si>
  <si>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</si>
  <si>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</si>
  <si>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</si>
  <si>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</si>
  <si>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</si>
  <si>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</si>
  <si>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</si>
  <si>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</si>
  <si>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</si>
  <si>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</si>
  <si>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</si>
  <si>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</si>
  <si>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</si>
  <si>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</si>
  <si>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</si>
  <si>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</si>
  <si>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</si>
  <si>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</si>
  <si>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</si>
  <si>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</si>
  <si>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</si>
  <si>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</si>
  <si>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</si>
  <si>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</si>
  <si>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</si>
  <si>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</si>
  <si>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</si>
  <si>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</si>
  <si>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</si>
  <si>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</si>
  <si>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</si>
  <si>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</si>
  <si>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</si>
  <si>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</si>
  <si>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</si>
  <si>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</si>
  <si>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</si>
  <si>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</si>
  <si>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</si>
  <si>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</si>
  <si>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</si>
  <si>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</si>
  <si>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</si>
  <si>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</si>
  <si>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</si>
  <si>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</si>
  <si>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</si>
  <si>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</si>
  <si>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</si>
  <si>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</si>
  <si>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</si>
  <si>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</si>
  <si>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</si>
  <si>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</si>
  <si>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</si>
  <si>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</si>
  <si>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</si>
  <si>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</si>
  <si>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</si>
  <si>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</si>
  <si>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</si>
  <si>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</si>
  <si>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</si>
  <si>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</si>
  <si>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</si>
  <si>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</si>
  <si>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</si>
  <si>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</si>
  <si>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</si>
  <si>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</si>
  <si>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</si>
  <si>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</si>
  <si>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</si>
  <si>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</si>
  <si>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</si>
  <si>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</si>
  <si>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</si>
  <si>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</si>
  <si>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</si>
  <si>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</si>
  <si>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</si>
  <si>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</si>
  <si>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</si>
  <si>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</si>
  <si>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</si>
  <si>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</si>
  <si>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</si>
  <si>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</si>
  <si>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</si>
  <si>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</si>
  <si>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</si>
  <si>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</si>
  <si>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</si>
  <si>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</si>
  <si>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</si>
  <si>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</si>
  <si>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</si>
  <si>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</si>
  <si>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</si>
  <si>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</si>
  <si>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</si>
  <si>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</si>
  <si>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</si>
  <si>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</si>
  <si>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</si>
  <si>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</si>
  <si>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</si>
  <si>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</si>
  <si>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</si>
  <si>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</si>
  <si>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</si>
  <si>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</si>
  <si>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</si>
  <si>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</si>
  <si>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</si>
  <si>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</si>
  <si>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</si>
  <si>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</si>
  <si>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</si>
  <si>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</si>
  <si>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</si>
  <si>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</si>
  <si>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</si>
  <si>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</si>
  <si>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</si>
  <si>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</si>
  <si>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</si>
  <si>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</si>
  <si>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</si>
  <si>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</si>
  <si>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</si>
  <si>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</si>
  <si>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</si>
  <si>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</si>
  <si>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</si>
  <si>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</si>
  <si>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</si>
  <si>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</si>
  <si>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</si>
  <si>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</si>
  <si>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</si>
  <si>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</si>
  <si>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</si>
  <si>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</si>
  <si>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</si>
  <si>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</si>
  <si>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</si>
  <si>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</si>
  <si>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</si>
  <si>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</si>
  <si>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</si>
  <si>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</si>
  <si>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</si>
  <si>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</si>
  <si>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</si>
  <si>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</si>
  <si>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</si>
  <si>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</si>
  <si>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</si>
  <si>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</si>
  <si>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</si>
  <si>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</si>
  <si>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</si>
  <si>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</si>
  <si>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</si>
  <si>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</si>
  <si>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</si>
  <si>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</si>
  <si>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</si>
  <si>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</si>
  <si>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</si>
  <si>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</si>
  <si>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</si>
  <si>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</si>
  <si>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</si>
  <si>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</si>
  <si>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</si>
  <si>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</si>
  <si>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</si>
  <si>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</si>
  <si>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</si>
  <si>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</si>
  <si>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</si>
  <si>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</si>
  <si>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</si>
  <si>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</si>
  <si>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</si>
  <si>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</si>
  <si>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</si>
  <si>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</si>
  <si>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</si>
  <si>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</si>
  <si>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</si>
  <si>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</si>
  <si>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</si>
  <si>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</si>
  <si>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</si>
  <si>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</si>
  <si>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</si>
  <si>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</si>
  <si>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</si>
  <si>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</si>
  <si>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</si>
  <si>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</si>
  <si>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</si>
  <si>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</si>
  <si>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</si>
  <si>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</si>
  <si>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</si>
  <si>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</si>
  <si>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</si>
  <si>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</si>
  <si>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</si>
  <si>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</si>
  <si>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</si>
  <si>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</si>
  <si>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</si>
  <si>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</si>
  <si>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</si>
  <si>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</si>
  <si>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</si>
  <si>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</si>
  <si>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</si>
  <si>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</si>
  <si>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</si>
  <si>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</si>
  <si>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</si>
  <si>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</si>
  <si>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</si>
  <si>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</si>
  <si>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</si>
  <si>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</si>
  <si>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</si>
  <si>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</si>
  <si>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</si>
  <si>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</si>
  <si>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</si>
  <si>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</si>
  <si>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</si>
  <si>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</si>
  <si>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</si>
  <si>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</si>
  <si>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</si>
  <si>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</si>
  <si>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</si>
  <si>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</si>
  <si>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</si>
  <si>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</si>
  <si>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</si>
  <si>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</si>
  <si>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</si>
  <si>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</si>
  <si>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</si>
  <si>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</si>
  <si>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</si>
  <si>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</si>
  <si>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</si>
  <si>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</si>
  <si>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</si>
  <si>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</si>
  <si>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</si>
  <si>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</si>
  <si>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</si>
  <si>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</si>
  <si>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</si>
  <si>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</si>
  <si>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</si>
  <si>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</si>
  <si>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</si>
  <si>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</si>
  <si>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</si>
  <si>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</si>
  <si>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</si>
  <si>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</si>
  <si>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</si>
  <si>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</si>
  <si>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</si>
  <si>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</si>
  <si>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</si>
  <si>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</si>
  <si>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</si>
  <si>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</si>
  <si>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</si>
  <si>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</si>
  <si>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</si>
  <si>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</si>
  <si>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</si>
  <si>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</si>
  <si>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</si>
  <si>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</si>
  <si>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</si>
  <si>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</si>
  <si>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</si>
  <si>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</si>
  <si>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</si>
  <si>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</si>
  <si>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</si>
  <si>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</si>
  <si>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</si>
  <si>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</si>
  <si>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</si>
  <si>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</si>
  <si>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</si>
  <si>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</si>
  <si>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</si>
  <si>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</si>
  <si>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</si>
  <si>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</si>
  <si>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</si>
  <si>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</si>
  <si>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</si>
  <si>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</si>
  <si>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</si>
  <si>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</si>
  <si>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</si>
  <si>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</si>
  <si>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</si>
  <si>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</si>
  <si>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</si>
  <si>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</si>
  <si>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</si>
  <si>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</si>
  <si>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</si>
  <si>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</si>
  <si>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</si>
  <si>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</si>
  <si>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</si>
  <si>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</si>
  <si>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</si>
  <si>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</si>
  <si>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</si>
  <si>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</si>
  <si>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</si>
  <si>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</si>
  <si>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</si>
  <si>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</si>
  <si>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</si>
  <si>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</si>
  <si>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</si>
  <si>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</si>
  <si>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</si>
  <si>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</si>
  <si>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</si>
  <si>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</si>
  <si>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</si>
  <si>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</si>
  <si>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</si>
  <si>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</si>
  <si>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</si>
  <si>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</si>
  <si>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</si>
  <si>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</si>
  <si>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</si>
  <si>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</si>
  <si>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</si>
  <si>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</si>
  <si>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</si>
  <si>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</si>
  <si>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</si>
  <si>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</si>
  <si>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</si>
  <si>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</si>
  <si>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</si>
  <si>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</si>
  <si>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</si>
  <si>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</si>
  <si>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</si>
  <si>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</si>
  <si>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</si>
  <si>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</si>
  <si>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</si>
  <si>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</si>
  <si>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</si>
  <si>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</si>
  <si>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</si>
  <si>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</si>
  <si>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</si>
  <si>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</si>
  <si>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</si>
  <si>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</si>
  <si>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</si>
  <si>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</si>
  <si>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</si>
  <si>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</si>
  <si>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</si>
  <si>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</si>
  <si>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</si>
  <si>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</si>
  <si>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</si>
  <si>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</si>
  <si>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</si>
  <si>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</si>
  <si>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</si>
  <si>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</si>
  <si>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</si>
  <si>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</si>
  <si>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</si>
  <si>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</si>
  <si>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</si>
  <si>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</si>
  <si>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</si>
  <si>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</si>
  <si>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</si>
  <si>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</si>
  <si>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</si>
  <si>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</si>
  <si>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</si>
  <si>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</si>
  <si>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</si>
  <si>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</si>
  <si>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</si>
  <si>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</si>
  <si>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</si>
  <si>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</si>
  <si>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</si>
  <si>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</si>
  <si>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</si>
  <si>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</si>
  <si>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</si>
  <si>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</si>
  <si>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</si>
  <si>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</si>
  <si>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</si>
  <si>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</si>
  <si>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</si>
  <si>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</si>
  <si>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</si>
  <si>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</si>
  <si>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</si>
  <si>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</si>
  <si>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</si>
  <si>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</si>
  <si>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</si>
  <si>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</si>
  <si>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</si>
  <si>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</si>
  <si>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</si>
  <si>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</si>
  <si>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</si>
  <si>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</si>
  <si>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</si>
  <si>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</si>
  <si>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</si>
  <si>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</si>
  <si>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</si>
  <si>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</si>
  <si>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</si>
  <si>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</si>
  <si>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</si>
  <si>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</si>
  <si>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</si>
  <si>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</si>
  <si>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</si>
  <si>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</si>
  <si>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</si>
  <si>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</si>
  <si>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</si>
  <si>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</si>
  <si>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</si>
  <si>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</si>
  <si>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</si>
  <si>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</si>
  <si>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</si>
  <si>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</si>
  <si>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</si>
  <si>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</si>
  <si>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</si>
  <si>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</si>
  <si>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</si>
  <si>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</si>
  <si>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</si>
  <si>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</si>
  <si>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</si>
  <si>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</si>
  <si>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</si>
  <si>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</si>
  <si>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</si>
  <si>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</si>
  <si>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</si>
  <si>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</si>
  <si>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</si>
  <si>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</si>
  <si>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</si>
  <si>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</si>
  <si>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</si>
  <si>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</si>
  <si>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</si>
  <si>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</si>
  <si>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</si>
  <si>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</si>
  <si>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</si>
  <si>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</si>
  <si>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</si>
  <si>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</si>
  <si>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</si>
  <si>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</si>
  <si>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</si>
  <si>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</si>
  <si>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</si>
  <si>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</si>
  <si>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</si>
  <si>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</si>
  <si>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</si>
  <si>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</si>
  <si>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</si>
  <si>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</si>
  <si>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</si>
  <si>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</si>
  <si>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</si>
  <si>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</si>
  <si>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</si>
  <si>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</si>
  <si>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</si>
  <si>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</si>
  <si>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</si>
  <si>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</si>
  <si>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</si>
  <si>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</si>
  <si>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</si>
  <si>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</si>
  <si>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</si>
  <si>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</si>
  <si>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</si>
  <si>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</si>
  <si>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</si>
  <si>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</si>
  <si>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</si>
  <si>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</si>
  <si>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</si>
  <si>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</si>
  <si>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</si>
  <si>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</si>
  <si>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</si>
  <si>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</si>
  <si>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</si>
  <si>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</si>
  <si>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</si>
  <si>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</si>
  <si>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</si>
  <si>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</si>
  <si>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</si>
  <si>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</si>
  <si>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</si>
  <si>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</si>
  <si>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</si>
  <si>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</si>
  <si>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</si>
  <si>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</si>
  <si>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</si>
  <si>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</si>
  <si>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</si>
  <si>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</si>
  <si>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</si>
  <si>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</si>
  <si>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</si>
  <si>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</si>
  <si>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</si>
  <si>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</si>
  <si>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</si>
  <si>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</si>
  <si>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</si>
  <si>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</si>
  <si>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</si>
  <si>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</si>
  <si>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</si>
  <si>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</si>
  <si>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</si>
  <si>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</si>
  <si>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</si>
  <si>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</si>
  <si>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</si>
  <si>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</si>
  <si>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</si>
  <si>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</si>
  <si>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</si>
  <si>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</si>
  <si>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</si>
  <si>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</si>
  <si>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</si>
  <si>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</si>
  <si>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</si>
  <si>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</si>
  <si>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</si>
  <si>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</si>
  <si>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</si>
  <si>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</si>
  <si>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</si>
  <si>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</si>
  <si>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</si>
  <si>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</si>
  <si>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</si>
  <si>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</si>
  <si>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</si>
  <si>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</si>
  <si>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</si>
  <si>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</si>
  <si>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</si>
  <si>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</si>
  <si>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</si>
  <si>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</si>
  <si>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</si>
  <si>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</si>
  <si>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</si>
  <si>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</si>
  <si>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</si>
  <si>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</si>
  <si>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</si>
  <si>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</si>
  <si>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</si>
  <si>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</si>
  <si>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</si>
  <si>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</si>
  <si>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</si>
  <si>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</si>
  <si>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</si>
  <si>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</si>
  <si>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</si>
  <si>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</si>
  <si>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</si>
  <si>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</si>
  <si>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</si>
  <si>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</si>
  <si>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</si>
  <si>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</si>
  <si>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</si>
  <si>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</si>
  <si>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</si>
  <si>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</si>
  <si>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</si>
  <si>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</si>
  <si>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</si>
  <si>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</si>
  <si>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</si>
  <si>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</si>
  <si>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</si>
  <si>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</si>
  <si>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</si>
  <si>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</si>
  <si>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</si>
  <si>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</si>
  <si>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</si>
  <si>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</si>
  <si>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</si>
  <si>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</si>
  <si>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</si>
  <si>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</si>
  <si>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</si>
  <si>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</si>
  <si>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</si>
  <si>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</si>
  <si>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</si>
  <si>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</si>
  <si>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</si>
  <si>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</si>
  <si>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</si>
  <si>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</si>
  <si>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</si>
  <si>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</si>
  <si>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</si>
  <si>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</si>
  <si>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</si>
  <si>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</si>
  <si>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</si>
  <si>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</si>
  <si>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</si>
  <si>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</si>
  <si>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</si>
  <si>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</si>
  <si>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</si>
  <si>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</si>
  <si>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</si>
  <si>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</si>
  <si>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</si>
  <si>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</si>
  <si>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</si>
  <si>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</si>
  <si>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</si>
  <si>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</si>
  <si>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</si>
  <si>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</si>
  <si>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</si>
  <si>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</si>
  <si>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</si>
  <si>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</si>
  <si>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</si>
  <si>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</si>
  <si>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</si>
  <si>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</si>
  <si>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</si>
  <si>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</si>
  <si>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</si>
  <si>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</si>
  <si>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</si>
  <si>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</si>
  <si>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</si>
  <si>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</si>
  <si>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</si>
  <si>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</si>
  <si>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</si>
  <si>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</si>
  <si>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</si>
  <si>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</si>
  <si>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</si>
  <si>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</si>
  <si>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</si>
  <si>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</si>
  <si>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</si>
  <si>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</si>
  <si>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</si>
  <si>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</si>
  <si>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</si>
  <si>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</si>
  <si>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</si>
  <si>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</si>
  <si>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</si>
  <si>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</si>
  <si>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</si>
  <si>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</si>
  <si>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</si>
  <si>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</si>
  <si>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</si>
  <si>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</si>
  <si>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</si>
  <si>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</si>
  <si>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</si>
  <si>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</si>
  <si>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</si>
  <si>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</si>
  <si>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</si>
  <si>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</si>
  <si>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</si>
  <si>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</si>
  <si>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</si>
  <si>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</si>
  <si>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</si>
  <si>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</si>
  <si>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</si>
  <si>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</si>
  <si>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</si>
  <si>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</si>
  <si>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</si>
  <si>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</si>
  <si>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</si>
  <si>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</si>
  <si>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</si>
  <si>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</si>
  <si>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</si>
  <si>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</si>
  <si>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</si>
  <si>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</si>
  <si>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</si>
  <si>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</si>
  <si>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</si>
  <si>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</si>
  <si>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</si>
  <si>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</si>
  <si>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</si>
  <si>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</si>
  <si>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</si>
  <si>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</si>
  <si>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</si>
  <si>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</si>
  <si>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</si>
  <si>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</si>
  <si>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</si>
  <si>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</si>
  <si>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</si>
  <si>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</si>
  <si>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</si>
  <si>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</si>
  <si>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</si>
  <si>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</si>
  <si>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</si>
  <si>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</si>
  <si>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</si>
  <si>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</si>
  <si>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</si>
  <si>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</si>
  <si>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</si>
  <si>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</si>
  <si>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</si>
  <si>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</si>
  <si>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</si>
  <si>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</si>
  <si>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</si>
  <si>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</si>
  <si>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</si>
  <si>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</si>
  <si>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</si>
  <si>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</si>
  <si>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</si>
  <si>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</si>
  <si>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</si>
  <si>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</si>
  <si>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</si>
  <si>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</si>
  <si>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</si>
  <si>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</si>
  <si>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</si>
  <si>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</si>
  <si>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</si>
  <si>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</si>
  <si>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</si>
  <si>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</si>
  <si>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</si>
  <si>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</si>
  <si>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</si>
  <si>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</si>
  <si>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</si>
  <si>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</si>
  <si>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</si>
  <si>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</si>
  <si>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</si>
  <si>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</si>
  <si>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</si>
  <si>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</si>
  <si>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</si>
  <si>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</si>
  <si>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</si>
  <si>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</si>
  <si>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</si>
  <si>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</si>
  <si>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</si>
  <si>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</si>
  <si>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</si>
  <si>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</si>
  <si>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</si>
  <si>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</si>
  <si>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</si>
  <si>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</si>
  <si>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</si>
  <si>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</si>
  <si>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</si>
  <si>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</si>
  <si>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</si>
  <si>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</si>
  <si>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</si>
  <si>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</si>
  <si>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</si>
  <si>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</si>
  <si>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</si>
  <si>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</si>
  <si>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</si>
  <si>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</si>
  <si>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</si>
  <si>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</si>
  <si>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</si>
  <si>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</si>
  <si>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</si>
  <si>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</si>
  <si>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</si>
  <si>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</si>
  <si>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</si>
  <si>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</si>
  <si>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</si>
  <si>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</si>
  <si>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</si>
  <si>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</si>
  <si>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</si>
  <si>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</si>
  <si>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</si>
  <si>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</si>
  <si>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</si>
  <si>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</si>
  <si>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</si>
  <si>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</si>
  <si>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</si>
  <si>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</si>
  <si>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</si>
  <si>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</si>
  <si>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</si>
  <si>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</si>
  <si>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</si>
  <si>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</si>
  <si>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</si>
  <si>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</si>
  <si>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</si>
  <si>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</si>
  <si>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</si>
  <si>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</si>
  <si>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</si>
  <si>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</si>
  <si>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</si>
  <si>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</si>
  <si>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</si>
  <si>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</si>
  <si>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</si>
  <si>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</si>
  <si>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</si>
  <si>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</si>
  <si>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</si>
  <si>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</si>
  <si>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</si>
  <si>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</si>
  <si>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</si>
  <si>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</si>
  <si>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</si>
  <si>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</si>
  <si>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</si>
  <si>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</si>
  <si>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</si>
  <si>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</si>
  <si>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</si>
  <si>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</si>
  <si>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</si>
  <si>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</si>
  <si>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</si>
  <si>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</si>
  <si>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</si>
  <si>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</si>
  <si>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</si>
  <si>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</si>
  <si>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</si>
  <si>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</si>
  <si>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</si>
  <si>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</si>
  <si>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</si>
  <si>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</si>
  <si>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</si>
  <si>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</si>
  <si>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</si>
  <si>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</si>
  <si>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</si>
  <si>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</si>
  <si>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</si>
  <si>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</si>
  <si>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</si>
  <si>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</si>
  <si>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</si>
  <si>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</si>
  <si>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</si>
  <si>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</si>
  <si>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</si>
  <si>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</si>
  <si>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</si>
  <si>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</si>
  <si>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</si>
  <si>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</si>
  <si>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</si>
  <si>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</si>
  <si>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</si>
  <si>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</si>
  <si>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</si>
  <si>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</si>
  <si>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</si>
  <si>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</si>
  <si>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</si>
  <si>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</si>
  <si>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</si>
  <si>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</si>
  <si>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</si>
  <si>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</si>
  <si>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</si>
  <si>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</si>
  <si>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</si>
  <si>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</si>
  <si>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</si>
  <si>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</si>
  <si>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</si>
  <si>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</si>
  <si>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</si>
  <si>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</si>
  <si>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</si>
  <si>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</si>
  <si>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</si>
  <si>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</si>
  <si>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</si>
  <si>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</si>
  <si>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</si>
  <si>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</si>
  <si>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</si>
  <si>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</si>
  <si>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</si>
  <si>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</si>
  <si>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</si>
  <si>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</si>
  <si>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</si>
  <si>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</si>
  <si>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</si>
  <si>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</si>
  <si>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</si>
  <si>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</si>
  <si>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</si>
  <si>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</si>
  <si>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</si>
  <si>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</si>
  <si>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</si>
  <si>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</si>
  <si>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</si>
  <si>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</si>
  <si>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</si>
  <si>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</si>
  <si>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</si>
  <si>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</si>
  <si>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</si>
  <si>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</si>
  <si>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</si>
  <si>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</si>
  <si>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</si>
  <si>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</si>
  <si>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</si>
  <si>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</si>
  <si>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</si>
  <si>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</si>
  <si>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</si>
  <si>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</si>
  <si>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</si>
  <si>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</si>
  <si>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</si>
  <si>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</si>
  <si>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</si>
  <si>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</si>
  <si>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</si>
  <si>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</si>
  <si>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</si>
  <si>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</si>
  <si>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</si>
  <si>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</si>
  <si>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</si>
  <si>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</si>
  <si>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</si>
  <si>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</si>
  <si>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</si>
  <si>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</si>
  <si>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</si>
  <si>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</si>
  <si>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</si>
  <si>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</si>
  <si>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</si>
  <si>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</si>
  <si>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</si>
  <si>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</si>
  <si>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</si>
  <si>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</si>
  <si>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</si>
  <si>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</si>
  <si>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</si>
  <si>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</si>
  <si>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</si>
  <si>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</si>
  <si>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</si>
  <si>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</si>
  <si>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</si>
  <si>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</si>
  <si>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</si>
  <si>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</si>
  <si>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</si>
  <si>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</si>
  <si>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</si>
  <si>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</si>
  <si>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</si>
  <si>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</si>
  <si>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</si>
  <si>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</si>
  <si>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</si>
  <si>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</si>
  <si>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</si>
  <si>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</si>
  <si>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</si>
  <si>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</si>
  <si>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</si>
  <si>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</si>
  <si>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</si>
  <si>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</si>
  <si>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</si>
  <si>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</si>
  <si>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</si>
  <si>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</si>
  <si>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</si>
  <si>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</si>
  <si>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</si>
  <si>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</si>
  <si>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</si>
  <si>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</si>
  <si>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</si>
  <si>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</si>
  <si>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</si>
  <si>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</si>
  <si>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</si>
  <si>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</si>
  <si>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</si>
  <si>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</si>
  <si>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</si>
  <si>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</si>
  <si>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</si>
  <si>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</si>
  <si>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</si>
  <si>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</si>
  <si>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</si>
  <si>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</si>
  <si>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</si>
  <si>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</si>
  <si>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</si>
  <si>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</si>
  <si>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</si>
  <si>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</si>
  <si>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</si>
  <si>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</si>
  <si>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</si>
  <si>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</si>
  <si>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</si>
  <si>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</si>
  <si>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</si>
  <si>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</si>
  <si>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</si>
  <si>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</si>
  <si>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</si>
  <si>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</si>
  <si>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</si>
  <si>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</si>
  <si>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</si>
  <si>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</si>
  <si>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</si>
  <si>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</si>
  <si>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</si>
  <si>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</si>
  <si>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</si>
  <si>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</si>
  <si>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</si>
  <si>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</si>
  <si>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</si>
  <si>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</si>
  <si>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</si>
  <si>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</si>
  <si>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</si>
  <si>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</si>
  <si>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</si>
  <si>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</si>
  <si>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</si>
  <si>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</si>
  <si>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</si>
  <si>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</si>
  <si>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</si>
  <si>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</si>
  <si>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</si>
  <si>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</si>
  <si>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</si>
  <si>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</si>
  <si>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</si>
  <si>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</si>
  <si>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</si>
  <si>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</si>
  <si>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</si>
  <si>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</si>
  <si>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</si>
  <si>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</si>
  <si>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</si>
  <si>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</si>
  <si>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</si>
  <si>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</si>
  <si>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</si>
  <si>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</si>
  <si>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</si>
  <si>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</si>
  <si>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</si>
  <si>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</si>
  <si>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</si>
  <si>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</si>
  <si>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</si>
  <si>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</si>
  <si>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</si>
  <si>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</si>
  <si>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</si>
  <si>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</si>
  <si>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</si>
  <si>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</si>
  <si>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</si>
  <si>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</si>
  <si>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</si>
  <si>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</si>
  <si>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</si>
  <si>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</si>
  <si>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</si>
  <si>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</si>
  <si>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</si>
  <si>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</si>
  <si>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</si>
  <si>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</si>
  <si>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</si>
  <si>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</si>
  <si>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</si>
  <si>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</si>
  <si>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</si>
  <si>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</si>
  <si>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</si>
  <si>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</si>
  <si>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</si>
  <si>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</si>
  <si>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</si>
  <si>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</si>
  <si>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</si>
  <si>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</si>
  <si>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</si>
  <si>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</si>
  <si>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</si>
  <si>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</si>
  <si>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</si>
  <si>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</si>
  <si>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</si>
  <si>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</si>
  <si>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</si>
  <si>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</si>
  <si>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</si>
  <si>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</si>
  <si>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</si>
  <si>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</si>
  <si>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</si>
  <si>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</si>
  <si>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</si>
  <si>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</si>
  <si>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</si>
  <si>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</si>
  <si>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</si>
  <si>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</si>
  <si>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</si>
  <si>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</si>
  <si>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</si>
  <si>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</si>
  <si>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</si>
  <si>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</si>
  <si>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</si>
  <si>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</si>
  <si>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</si>
  <si>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</si>
  <si>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</si>
  <si>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</si>
  <si>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</si>
  <si>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</si>
  <si>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</si>
  <si>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</si>
  <si>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</si>
  <si>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</si>
  <si>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</si>
  <si>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</si>
  <si>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</si>
  <si>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</si>
  <si>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</si>
  <si>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</si>
  <si>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</si>
  <si>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</si>
  <si>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</si>
  <si>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</si>
  <si>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</si>
  <si>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</si>
  <si>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</si>
  <si>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</si>
  <si>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</si>
  <si>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</si>
  <si>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</si>
  <si>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</si>
  <si>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</si>
  <si>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</si>
  <si>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</si>
  <si>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</si>
  <si>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</si>
  <si>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</si>
  <si>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</si>
  <si>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</si>
  <si>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</si>
  <si>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</si>
  <si>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</si>
  <si>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</si>
  <si>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</si>
  <si>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</si>
  <si>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</si>
  <si>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</si>
  <si>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</si>
  <si>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</si>
  <si>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</si>
  <si>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</si>
  <si>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</si>
  <si>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</si>
  <si>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</si>
  <si>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</si>
  <si>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</si>
  <si>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</si>
  <si>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</si>
  <si>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</si>
  <si>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</si>
  <si>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</si>
  <si>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</si>
  <si>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</si>
  <si>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</si>
  <si>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</si>
  <si>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</si>
  <si>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</si>
  <si>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</si>
  <si>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</si>
  <si>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</si>
  <si>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</si>
  <si>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</si>
  <si>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</si>
  <si>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</si>
  <si>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</si>
  <si>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</si>
  <si>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</si>
  <si>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</si>
  <si>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</si>
  <si>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</si>
  <si>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</si>
  <si>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</si>
  <si>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</si>
  <si>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</si>
  <si>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</si>
  <si>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</si>
  <si>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</si>
  <si>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</si>
  <si>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</si>
  <si>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</si>
  <si>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</si>
  <si>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</si>
  <si>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</si>
  <si>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</si>
  <si>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</si>
  <si>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</si>
  <si>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</si>
  <si>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</si>
  <si>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</si>
  <si>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</si>
  <si>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</si>
  <si>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</si>
  <si>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</si>
  <si>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</si>
  <si>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</si>
  <si>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</si>
  <si>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</si>
  <si>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</si>
  <si>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</si>
  <si>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</si>
  <si>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</si>
  <si>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</si>
  <si>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</si>
  <si>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</si>
  <si>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</si>
  <si>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</si>
  <si>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</si>
  <si>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</si>
  <si>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</si>
  <si>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</si>
  <si>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</si>
  <si>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</si>
  <si>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</si>
  <si>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</si>
  <si>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</si>
  <si>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</si>
  <si>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</si>
  <si>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</si>
  <si>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</si>
  <si>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</si>
  <si>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</si>
  <si>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</si>
  <si>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</si>
  <si>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</si>
  <si>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</si>
  <si>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</si>
  <si>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</si>
  <si>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</si>
  <si>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</si>
  <si>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</si>
  <si>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</si>
  <si>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</si>
  <si>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</si>
  <si>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</si>
  <si>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</si>
  <si>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</si>
  <si>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</si>
  <si>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</si>
  <si>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</si>
  <si>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</si>
  <si>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</si>
  <si>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</si>
  <si>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</si>
  <si>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</si>
  <si>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</si>
  <si>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</si>
  <si>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</si>
  <si>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</si>
  <si>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</si>
  <si>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</si>
  <si>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</si>
  <si>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</si>
  <si>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</si>
  <si>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</si>
  <si>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</si>
  <si>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</si>
  <si>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</si>
  <si>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</si>
  <si>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</si>
  <si>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</si>
  <si>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</si>
  <si>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</si>
  <si>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</si>
  <si>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</si>
  <si>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</si>
  <si>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</si>
  <si>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</si>
  <si>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</si>
  <si>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</si>
  <si>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</si>
  <si>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</si>
  <si>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</si>
  <si>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</si>
  <si>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</si>
  <si>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</si>
  <si>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</si>
  <si>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</si>
  <si>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</si>
  <si>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</si>
  <si>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</si>
  <si>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</si>
  <si>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</si>
  <si>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</si>
  <si>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</si>
  <si>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</si>
  <si>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</si>
  <si>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</si>
  <si>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</si>
  <si>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</si>
  <si>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</si>
  <si>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</si>
  <si>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</si>
  <si>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</si>
  <si>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</si>
  <si>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</si>
  <si>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</si>
  <si>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</si>
  <si>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</si>
  <si>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</si>
  <si>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</si>
  <si>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</si>
  <si>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</si>
  <si>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</si>
  <si>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</si>
  <si>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</si>
  <si>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</si>
  <si>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</si>
  <si>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</si>
  <si>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</si>
  <si>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</si>
  <si>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</si>
  <si>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</si>
  <si>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</si>
  <si>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</si>
  <si>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</si>
  <si>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</si>
  <si>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</si>
  <si>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</si>
  <si>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</si>
  <si>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</si>
  <si>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</si>
  <si>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</si>
  <si>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</si>
  <si>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</si>
  <si>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</si>
  <si>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</si>
  <si>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</si>
  <si>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</si>
  <si>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</si>
  <si>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</si>
  <si>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</si>
  <si>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</si>
  <si>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</si>
  <si>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</si>
  <si>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</si>
  <si>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</si>
  <si>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</si>
  <si>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</si>
  <si>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</si>
  <si>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</si>
  <si>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</si>
  <si>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</si>
  <si>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</si>
  <si>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</si>
  <si>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</si>
  <si>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</si>
  <si>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</si>
  <si>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</si>
  <si>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</si>
  <si>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</si>
  <si>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</si>
  <si>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</si>
  <si>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</si>
  <si>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</si>
  <si>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</si>
  <si>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</si>
  <si>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</si>
  <si>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</si>
  <si>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</si>
  <si>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</si>
  <si>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</si>
  <si>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</si>
  <si>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</si>
  <si>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</si>
  <si>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</si>
  <si>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</si>
  <si>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</si>
  <si>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</si>
  <si>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</si>
  <si>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</si>
  <si>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</si>
  <si>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</si>
  <si>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</si>
  <si>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</si>
  <si>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</si>
  <si>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</si>
  <si>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</si>
  <si>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</si>
  <si>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</si>
  <si>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</si>
  <si>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</si>
  <si>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</si>
  <si>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</si>
  <si>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</si>
  <si>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</si>
  <si>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</si>
  <si>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</si>
  <si>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</si>
  <si>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</si>
  <si>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</si>
  <si>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</si>
  <si>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</si>
  <si>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</si>
  <si>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</si>
  <si>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</si>
  <si>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</si>
  <si>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</si>
  <si>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</si>
  <si>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</si>
  <si>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</si>
  <si>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</si>
  <si>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</si>
  <si>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</si>
  <si>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</si>
  <si>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</si>
  <si>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</si>
  <si>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</si>
  <si>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</si>
  <si>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</si>
  <si>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</si>
  <si>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</si>
  <si>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</si>
  <si>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</si>
  <si>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</si>
  <si>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</si>
  <si>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</si>
  <si>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</si>
  <si>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</si>
  <si>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</si>
  <si>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</si>
  <si>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</si>
  <si>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</si>
  <si>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</si>
  <si>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</si>
  <si>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</si>
  <si>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</si>
  <si>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</si>
  <si>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</si>
  <si>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</si>
  <si>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</si>
  <si>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</si>
  <si>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</si>
  <si>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</si>
  <si>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</si>
  <si>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</si>
  <si>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</si>
  <si>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</si>
  <si>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</si>
  <si>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</si>
  <si>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</si>
  <si>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</si>
  <si>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</si>
  <si>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</si>
  <si>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</si>
  <si>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</si>
  <si>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</si>
  <si>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</si>
  <si>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</si>
  <si>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</si>
  <si>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</si>
  <si>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</si>
  <si>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</si>
  <si>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</si>
  <si>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</si>
  <si>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</si>
  <si>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</si>
  <si>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</si>
  <si>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</si>
  <si>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</si>
  <si>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</si>
  <si>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</si>
  <si>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</si>
  <si>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</si>
  <si>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</si>
  <si>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</si>
  <si>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</si>
  <si>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</si>
  <si>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</si>
  <si>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</si>
  <si>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</si>
  <si>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</si>
  <si>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</si>
  <si>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</si>
  <si>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</si>
  <si>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</si>
  <si>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</si>
  <si>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</si>
  <si>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</si>
  <si>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</si>
  <si>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</si>
  <si>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</si>
  <si>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</si>
  <si>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</si>
  <si>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</si>
  <si>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</si>
  <si>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</si>
  <si>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</si>
  <si>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</si>
  <si>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</si>
  <si>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</si>
  <si>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</si>
  <si>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</si>
  <si>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</si>
  <si>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</si>
  <si>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</si>
  <si>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</si>
  <si>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</si>
  <si>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</si>
  <si>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</si>
  <si>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</si>
  <si>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</si>
  <si>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</si>
  <si>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</si>
  <si>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</si>
  <si>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</si>
  <si>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</si>
  <si>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</si>
  <si>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</si>
  <si>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</si>
  <si>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</si>
  <si>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</si>
  <si>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</si>
  <si>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</si>
  <si>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</si>
  <si>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</si>
  <si>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</si>
  <si>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</si>
  <si>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</si>
  <si>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</si>
  <si>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</si>
  <si>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</si>
  <si>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</si>
  <si>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</si>
  <si>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</si>
  <si>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</si>
  <si>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</si>
  <si>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</si>
  <si>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</si>
  <si>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</si>
  <si>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</si>
  <si>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</si>
  <si>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</si>
  <si>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</si>
  <si>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</si>
  <si>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</si>
  <si>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</si>
  <si>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</si>
  <si>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</si>
  <si>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</si>
  <si>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</si>
  <si>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</si>
  <si>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</si>
  <si>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</si>
  <si>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</si>
  <si>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</si>
  <si>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</si>
  <si>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</si>
  <si>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</si>
  <si>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</si>
  <si>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</si>
  <si>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</si>
  <si>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</si>
  <si>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</si>
  <si>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</si>
  <si>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</si>
  <si>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</si>
  <si>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</si>
  <si>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</si>
  <si>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</si>
  <si>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</si>
  <si>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</si>
  <si>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</si>
  <si>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</si>
  <si>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</si>
  <si>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</si>
  <si>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</si>
  <si>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</si>
  <si>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</si>
  <si>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</si>
  <si>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</si>
  <si>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</si>
  <si>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</si>
  <si>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</si>
  <si>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</si>
  <si>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</si>
  <si>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</si>
  <si>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</si>
  <si>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</si>
  <si>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</si>
  <si>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</si>
  <si>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</si>
  <si>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</si>
  <si>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</si>
  <si>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</si>
  <si>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</si>
  <si>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</si>
  <si>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</si>
  <si>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</si>
  <si>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</si>
  <si>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</si>
  <si>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</si>
  <si>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</si>
  <si>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</si>
  <si>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</si>
  <si>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</si>
  <si>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</si>
  <si>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</si>
  <si>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</si>
  <si>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</si>
  <si>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</si>
  <si>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</si>
  <si>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</si>
  <si>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</si>
  <si>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</si>
  <si>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</si>
  <si>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</si>
  <si>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</si>
  <si>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</si>
  <si>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</si>
  <si>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</si>
  <si>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</si>
  <si>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</si>
  <si>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</si>
  <si>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</si>
  <si>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</si>
  <si>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</si>
  <si>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</si>
  <si>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</si>
  <si>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</si>
  <si>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</si>
  <si>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</si>
  <si>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</si>
  <si>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</si>
  <si>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</si>
  <si>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</si>
  <si>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</si>
  <si>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</si>
  <si>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</si>
  <si>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</si>
  <si>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</si>
  <si>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</si>
  <si>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</si>
  <si>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</si>
  <si>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</si>
  <si>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</si>
  <si>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</si>
  <si>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</si>
  <si>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</si>
  <si>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</si>
  <si>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</si>
  <si>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</si>
  <si>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</si>
  <si>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</si>
  <si>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</si>
  <si>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</si>
  <si>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</si>
  <si>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</si>
  <si>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</si>
  <si>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</si>
  <si>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</si>
  <si>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</si>
  <si>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</si>
  <si>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</si>
  <si>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</si>
  <si>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</si>
  <si>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</si>
  <si>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</si>
  <si>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</si>
  <si>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</si>
  <si>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</si>
  <si>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</si>
  <si>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</si>
  <si>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</si>
  <si>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</si>
  <si>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</si>
  <si>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</si>
  <si>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</si>
  <si>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</si>
  <si>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</si>
  <si>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</si>
  <si>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</si>
  <si>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</si>
  <si>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</si>
  <si>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</si>
  <si>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</si>
  <si>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</si>
  <si>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</si>
  <si>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</si>
  <si>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</si>
  <si>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</si>
  <si>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</si>
  <si>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</si>
  <si>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</si>
  <si>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</si>
  <si>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</si>
  <si>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</si>
  <si>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</si>
  <si>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</si>
  <si>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</si>
  <si>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</si>
  <si>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</si>
  <si>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</si>
  <si>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</si>
  <si>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</si>
  <si>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</si>
  <si>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</si>
  <si>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</si>
  <si>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</si>
  <si>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</si>
  <si>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</si>
  <si>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</si>
  <si>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</si>
  <si>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</si>
  <si>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</si>
  <si>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</si>
  <si>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</si>
  <si>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</si>
  <si>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</si>
  <si>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</si>
  <si>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</si>
  <si>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</si>
  <si>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</si>
  <si>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</si>
  <si>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</si>
  <si>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</si>
  <si>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</si>
  <si>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</si>
  <si>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</si>
  <si>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</si>
  <si>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</si>
  <si>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</si>
  <si>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</si>
  <si>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</si>
  <si>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</si>
  <si>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</si>
  <si>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</si>
  <si>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</si>
  <si>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</si>
  <si>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</si>
  <si>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</si>
  <si>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</si>
  <si>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</si>
  <si>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</si>
  <si>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</si>
  <si>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</si>
  <si>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</si>
  <si>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</si>
  <si>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</si>
  <si>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</si>
  <si>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</si>
  <si>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</si>
  <si>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</si>
  <si>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</si>
  <si>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</si>
  <si>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</si>
  <si>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</si>
  <si>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</si>
  <si>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</si>
  <si>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</si>
  <si>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</si>
  <si>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</si>
  <si>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</si>
  <si>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</si>
  <si>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</si>
  <si>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</si>
  <si>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</si>
  <si>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</si>
  <si>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</si>
  <si>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</si>
  <si>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</si>
  <si>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</si>
  <si>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</si>
  <si>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</si>
  <si>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</si>
  <si>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</si>
  <si>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</si>
  <si>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</si>
  <si>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</si>
  <si>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</si>
  <si>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</si>
  <si>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</si>
  <si>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</si>
  <si>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</si>
  <si>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</si>
  <si>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</si>
  <si>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</si>
  <si>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</si>
  <si>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</si>
  <si>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</si>
  <si>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</si>
  <si>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</si>
  <si>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</si>
  <si>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</si>
  <si>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</si>
  <si>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</si>
  <si>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</si>
  <si>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</si>
  <si>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</si>
  <si>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</si>
  <si>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</si>
  <si>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</si>
  <si>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</si>
  <si>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</si>
  <si>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</si>
  <si>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</si>
  <si>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</si>
  <si>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</si>
  <si>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</si>
  <si>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</si>
  <si>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</si>
  <si>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</si>
  <si>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</si>
  <si>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</si>
  <si>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</si>
  <si>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</si>
  <si>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</si>
  <si>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</si>
  <si>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</si>
  <si>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</si>
  <si>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</si>
  <si>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</si>
  <si>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</si>
  <si>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</si>
  <si>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</si>
  <si>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</si>
  <si>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</si>
  <si>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</si>
  <si>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</si>
  <si>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</si>
  <si>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</si>
  <si>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</si>
  <si>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</si>
  <si>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</si>
  <si>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</si>
  <si>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</si>
  <si>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</si>
  <si>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</si>
  <si>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</si>
  <si>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</si>
  <si>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</si>
  <si>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</si>
  <si>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</si>
  <si>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</si>
  <si>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</si>
  <si>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</si>
  <si>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</si>
  <si>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</si>
  <si>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</si>
  <si>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</si>
  <si>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</si>
  <si>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</si>
  <si>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</si>
  <si>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</si>
  <si>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</si>
  <si>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</si>
  <si>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</si>
  <si>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</si>
  <si>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</si>
  <si>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</si>
  <si>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</si>
  <si>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</si>
  <si>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</si>
  <si>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</si>
  <si>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</si>
  <si>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</si>
  <si>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</si>
  <si>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</si>
  <si>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</si>
  <si>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</si>
  <si>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</si>
  <si>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</si>
  <si>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</si>
  <si>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</si>
  <si>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</si>
  <si>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</si>
  <si>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</si>
  <si>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</si>
  <si>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</si>
  <si>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</si>
  <si>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</si>
  <si>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</si>
  <si>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</si>
  <si>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</si>
  <si>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</si>
  <si>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</si>
  <si>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</si>
  <si>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</si>
  <si>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</si>
  <si>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</si>
  <si>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</si>
  <si>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</si>
  <si>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</si>
  <si>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</si>
  <si>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</si>
  <si>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</si>
  <si>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</si>
  <si>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</si>
  <si>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</si>
  <si>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</si>
  <si>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</si>
  <si>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</si>
  <si>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</si>
  <si>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</si>
  <si>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</si>
  <si>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</si>
  <si>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</si>
  <si>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</si>
  <si>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</si>
  <si>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</si>
  <si>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</si>
  <si>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</si>
  <si>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</si>
  <si>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</si>
  <si>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</si>
  <si>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</si>
  <si>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</si>
  <si>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</si>
  <si>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</si>
  <si>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</si>
  <si>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</si>
  <si>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</si>
  <si>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</si>
  <si>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</si>
  <si>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</si>
  <si>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</si>
  <si>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</si>
  <si>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</si>
  <si>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</si>
  <si>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</si>
  <si>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</si>
  <si>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</si>
  <si>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</si>
  <si>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</si>
  <si>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</si>
  <si>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</si>
  <si>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</si>
  <si>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</si>
  <si>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</si>
  <si>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</si>
  <si>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</si>
  <si>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</si>
  <si>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</si>
  <si>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</si>
  <si>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</si>
  <si>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</si>
  <si>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</si>
  <si>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</si>
  <si>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</si>
  <si>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</si>
  <si>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</si>
  <si>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</si>
  <si>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</si>
  <si>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</si>
  <si>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</si>
  <si>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</si>
  <si>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</si>
  <si>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</si>
  <si>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</si>
  <si>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</si>
  <si>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</si>
  <si>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</si>
  <si>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</si>
  <si>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</si>
  <si>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</si>
  <si>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</si>
  <si>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</si>
  <si>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</si>
  <si>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</si>
  <si>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</si>
  <si>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</si>
  <si>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</si>
  <si>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</si>
  <si>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</si>
  <si>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</si>
  <si>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</si>
  <si>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</si>
  <si>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</si>
  <si>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</si>
  <si>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</si>
  <si>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</si>
  <si>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</si>
  <si>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</si>
  <si>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</si>
  <si>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</si>
  <si>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</si>
  <si>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</si>
  <si>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</si>
  <si>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</si>
  <si>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</si>
  <si>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</si>
  <si>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</si>
  <si>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</si>
  <si>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</si>
  <si>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</si>
  <si>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</si>
  <si>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</si>
  <si>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</si>
  <si>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</si>
  <si>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</si>
  <si>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</si>
  <si>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</si>
  <si>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</si>
  <si>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</si>
  <si>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</si>
  <si>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</si>
  <si>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</si>
  <si>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</si>
  <si>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</si>
  <si>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</si>
  <si>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</si>
  <si>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</si>
  <si>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</si>
  <si>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</si>
  <si>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</si>
  <si>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</si>
  <si>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</si>
  <si>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</si>
  <si>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</si>
  <si>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</si>
  <si>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</si>
  <si>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</si>
  <si>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</si>
  <si>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</si>
  <si>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</si>
  <si>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</si>
  <si>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</si>
  <si>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</si>
  <si>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</si>
  <si>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</si>
  <si>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</si>
  <si>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</si>
  <si>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</si>
  <si>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</si>
  <si>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</si>
  <si>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</si>
  <si>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</si>
  <si>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</si>
  <si>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</si>
  <si>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</si>
  <si>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</si>
  <si>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</si>
  <si>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</si>
  <si>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</si>
  <si>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</si>
  <si>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</si>
  <si>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</si>
  <si>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</si>
  <si>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</si>
  <si>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</si>
  <si>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</si>
  <si>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</si>
  <si>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</si>
  <si>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</si>
  <si>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</si>
  <si>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</si>
  <si>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</si>
  <si>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</si>
  <si>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</si>
  <si>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</si>
  <si>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</si>
  <si>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</si>
  <si>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</si>
  <si>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</si>
  <si>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</si>
  <si>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</si>
  <si>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</si>
  <si>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</si>
  <si>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</si>
  <si>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</si>
  <si>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</si>
  <si>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</si>
  <si>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</si>
  <si>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</si>
  <si>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</si>
  <si>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</si>
  <si>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</si>
  <si>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</si>
  <si>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</si>
  <si>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</si>
  <si>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</si>
  <si>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</si>
  <si>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</si>
  <si>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</si>
  <si>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</si>
  <si>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</si>
  <si>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</si>
  <si>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</si>
  <si>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</si>
  <si>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</si>
  <si>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</si>
  <si>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</si>
  <si>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</si>
  <si>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</si>
  <si>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</si>
  <si>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</si>
  <si>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</si>
  <si>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</si>
  <si>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</si>
  <si>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</si>
  <si>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</si>
  <si>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</si>
  <si>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</si>
  <si>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</si>
  <si>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</si>
  <si>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</si>
  <si>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</si>
  <si>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</si>
  <si>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</si>
  <si>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</si>
  <si>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</si>
  <si>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</si>
  <si>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</si>
  <si>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</si>
  <si>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</si>
  <si>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</si>
  <si>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</si>
  <si>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</si>
  <si>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</si>
  <si>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</si>
  <si>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</si>
  <si>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</si>
  <si>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</si>
  <si>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</si>
  <si>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</si>
  <si>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</si>
  <si>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</si>
  <si>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</si>
  <si>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</si>
  <si>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</si>
  <si>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</si>
  <si>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</si>
  <si>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</si>
  <si>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</si>
  <si>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</si>
  <si>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</si>
  <si>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</si>
  <si>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</si>
  <si>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</si>
  <si>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</si>
  <si>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</si>
  <si>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</si>
  <si>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</si>
  <si>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</si>
  <si>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</si>
  <si>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</si>
  <si>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</si>
  <si>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</si>
  <si>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</si>
  <si>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</si>
  <si>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</si>
  <si>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</si>
  <si>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</si>
  <si>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</si>
  <si>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</si>
  <si>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</si>
  <si>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</si>
  <si>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</si>
  <si>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</si>
  <si>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</si>
  <si>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</si>
  <si>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</si>
  <si>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</si>
  <si>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</si>
  <si>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</si>
  <si>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</si>
  <si>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</si>
  <si>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</si>
  <si>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</si>
  <si>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</si>
  <si>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</si>
  <si>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</si>
  <si>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</si>
  <si>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</si>
  <si>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</si>
  <si>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</si>
  <si>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</si>
  <si>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</si>
  <si>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</si>
  <si>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</si>
  <si>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</si>
  <si>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</si>
  <si>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</si>
  <si>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</si>
  <si>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</si>
  <si>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</si>
  <si>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</si>
  <si>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</si>
  <si>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</si>
  <si>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</si>
  <si>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</si>
  <si>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</si>
  <si>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</si>
  <si>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</si>
  <si>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</si>
  <si>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</si>
  <si>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</si>
  <si>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</si>
  <si>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</si>
  <si>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</si>
  <si>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</si>
  <si>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</si>
  <si>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</si>
  <si>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</si>
  <si>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</si>
  <si>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</si>
  <si>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</si>
  <si>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</si>
  <si>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</si>
  <si>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</si>
  <si>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</si>
  <si>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</si>
  <si>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</si>
  <si>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</si>
  <si>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</si>
  <si>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</si>
  <si>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</si>
  <si>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</si>
  <si>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</si>
  <si>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</si>
  <si>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</si>
  <si>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</si>
  <si>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</si>
  <si>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</si>
  <si>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</si>
  <si>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</si>
  <si>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</si>
  <si>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</si>
  <si>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</si>
  <si>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</si>
  <si>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</si>
  <si>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</si>
  <si>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</si>
  <si>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</si>
  <si>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</si>
  <si>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</si>
  <si>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</si>
  <si>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</si>
  <si>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</si>
  <si>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</si>
  <si>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</si>
  <si>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</si>
  <si>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</si>
  <si>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</si>
  <si>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</si>
  <si>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</si>
  <si>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</si>
  <si>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</si>
  <si>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</si>
  <si>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</si>
  <si>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</si>
  <si>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</si>
  <si>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</si>
  <si>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</si>
  <si>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</si>
  <si>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</si>
  <si>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</si>
  <si>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</si>
  <si>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</si>
  <si>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</si>
  <si>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</si>
  <si>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</si>
  <si>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</si>
  <si>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</si>
  <si>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</si>
  <si>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</si>
  <si>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</si>
  <si>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</si>
  <si>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</si>
  <si>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</si>
  <si>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</si>
  <si>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</si>
  <si>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</si>
  <si>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</si>
  <si>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</si>
  <si>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</si>
  <si>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</si>
  <si>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</si>
  <si>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</si>
  <si>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</si>
  <si>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</si>
  <si>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</si>
  <si>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</si>
  <si>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</si>
  <si>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</si>
  <si>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</si>
  <si>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</si>
  <si>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</si>
  <si>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</si>
  <si>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</si>
  <si>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</si>
  <si>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</si>
  <si>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</si>
  <si>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</si>
  <si>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</si>
  <si>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</si>
  <si>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</si>
  <si>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</si>
  <si>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</si>
  <si>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</si>
  <si>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</si>
  <si>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</si>
  <si>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</si>
  <si>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</si>
  <si>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</si>
  <si>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</si>
  <si>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</si>
  <si>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</si>
  <si>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</si>
  <si>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</si>
  <si>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</si>
  <si>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</si>
  <si>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</si>
  <si>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</si>
  <si>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</si>
  <si>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</si>
  <si>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</si>
  <si>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</si>
  <si>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</si>
  <si>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</si>
  <si>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</si>
  <si>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</si>
  <si>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</si>
  <si>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</si>
  <si>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</si>
  <si>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</si>
  <si>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</si>
  <si>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</si>
  <si>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</si>
  <si>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</si>
  <si>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</si>
  <si>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</si>
  <si>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</si>
  <si>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</si>
  <si>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</si>
  <si>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</si>
  <si>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</si>
  <si>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</si>
  <si>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</si>
  <si>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</si>
  <si>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</si>
  <si>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</si>
  <si>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</si>
  <si>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</si>
  <si>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</si>
  <si>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</si>
  <si>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</si>
  <si>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</si>
  <si>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</si>
  <si>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</si>
  <si>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</si>
  <si>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</si>
  <si>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</si>
  <si>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</si>
  <si>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</si>
  <si>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</si>
  <si>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</si>
  <si>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</si>
  <si>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</si>
  <si>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</si>
  <si>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</si>
  <si>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</si>
  <si>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</si>
  <si>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</si>
  <si>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</si>
  <si>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</si>
  <si>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</si>
  <si>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</si>
  <si>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</si>
  <si>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</si>
  <si>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</si>
  <si>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</si>
  <si>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</si>
  <si>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</si>
  <si>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</si>
  <si>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</si>
  <si>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</si>
  <si>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</si>
  <si>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</si>
  <si>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</si>
  <si>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</si>
  <si>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</si>
  <si>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</si>
  <si>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</si>
  <si>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</si>
  <si>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</si>
  <si>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</si>
  <si>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</si>
  <si>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</si>
  <si>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</si>
  <si>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</si>
  <si>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</si>
  <si>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</si>
  <si>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</si>
  <si>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</si>
  <si>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</si>
  <si>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</si>
  <si>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</si>
  <si>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</si>
  <si>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</si>
  <si>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</si>
  <si>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</si>
  <si>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</si>
  <si>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</si>
  <si>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</si>
  <si>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</si>
  <si>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</si>
  <si>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</si>
  <si>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</si>
  <si>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</si>
  <si>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</si>
  <si>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</si>
  <si>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</si>
  <si>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</si>
  <si>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</si>
  <si>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</si>
  <si>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</si>
  <si>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</si>
  <si>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</si>
  <si>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</si>
  <si>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</si>
  <si>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</si>
  <si>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</si>
  <si>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</si>
  <si>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</si>
  <si>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</si>
  <si>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</si>
  <si>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</si>
  <si>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</si>
  <si>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</si>
  <si>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</si>
  <si>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</si>
  <si>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</si>
  <si>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</si>
  <si>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</si>
  <si>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</si>
  <si>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</si>
  <si>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</si>
  <si>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</si>
  <si>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</si>
  <si>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</si>
  <si>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</si>
  <si>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</si>
  <si>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</si>
  <si>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</si>
  <si>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</si>
  <si>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</si>
  <si>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</si>
  <si>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</si>
  <si>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</si>
  <si>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</si>
  <si>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</si>
  <si>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</si>
  <si>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</si>
  <si>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</si>
  <si>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</si>
  <si>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</si>
  <si>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</si>
  <si>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</si>
  <si>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</si>
  <si>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</si>
  <si>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</si>
  <si>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</si>
  <si>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</si>
  <si>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</si>
  <si>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</si>
  <si>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</si>
  <si>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</si>
  <si>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</si>
  <si>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</si>
  <si>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</si>
  <si>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</si>
  <si>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</si>
  <si>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</si>
  <si>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</si>
  <si>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</si>
  <si>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</si>
  <si>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</si>
  <si>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</si>
  <si>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</si>
  <si>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</si>
  <si>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</si>
  <si>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</si>
  <si>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</si>
  <si>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</si>
  <si>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</si>
  <si>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</si>
  <si>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</si>
  <si>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</si>
  <si>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</si>
  <si>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</si>
  <si>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</si>
  <si>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</si>
  <si>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</si>
  <si>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</si>
  <si>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</si>
  <si>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</si>
  <si>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</si>
  <si>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</si>
  <si>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</si>
  <si>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</si>
  <si>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</si>
  <si>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</si>
  <si>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</si>
  <si>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</si>
  <si>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</si>
  <si>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</si>
  <si>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</si>
  <si>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</si>
  <si>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</si>
  <si>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</si>
  <si>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</si>
  <si>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</si>
  <si>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</si>
  <si>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</si>
  <si>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</si>
  <si>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</si>
  <si>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</si>
  <si>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</si>
  <si>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</si>
  <si>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</si>
  <si>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</si>
  <si>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</si>
  <si>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</si>
  <si>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</si>
  <si>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</si>
  <si>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</si>
  <si>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</si>
  <si>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</si>
  <si>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</si>
  <si>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</si>
  <si>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</si>
  <si>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</si>
  <si>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</si>
  <si>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</si>
  <si>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</si>
  <si>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</si>
  <si>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</si>
  <si>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</si>
  <si>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</si>
  <si>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</si>
  <si>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</si>
  <si>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</si>
  <si>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</si>
  <si>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</si>
  <si>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</si>
  <si>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</si>
  <si>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</si>
  <si>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</si>
  <si>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</si>
  <si>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</si>
  <si>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</si>
  <si>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</si>
  <si>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</si>
  <si>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</si>
  <si>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</si>
  <si>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</si>
  <si>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</si>
  <si>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</si>
  <si>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</si>
  <si>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</si>
  <si>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</si>
  <si>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</si>
  <si>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</si>
  <si>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</si>
  <si>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</si>
  <si>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</si>
  <si>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</si>
  <si>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</si>
  <si>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</si>
  <si>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</si>
  <si>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</si>
  <si>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</si>
  <si>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</si>
  <si>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</si>
  <si>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</si>
  <si>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</si>
  <si>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</si>
  <si>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</si>
  <si>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</si>
  <si>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</si>
  <si>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</si>
  <si>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</si>
  <si>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</si>
  <si>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</si>
  <si>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</si>
  <si>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</si>
  <si>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</si>
  <si>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</si>
  <si>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</si>
  <si>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</si>
  <si>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</si>
  <si>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</si>
  <si>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</si>
  <si>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</si>
  <si>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</si>
  <si>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</si>
  <si>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</si>
  <si>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</si>
  <si>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</si>
  <si>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</si>
  <si>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</si>
  <si>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</si>
  <si>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</si>
  <si>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</si>
  <si>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</si>
  <si>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</si>
  <si>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</si>
  <si>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</si>
  <si>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</si>
  <si>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</si>
  <si>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</si>
  <si>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</si>
  <si>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</si>
  <si>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</si>
  <si>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</si>
  <si>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</si>
  <si>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</si>
  <si>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</si>
  <si>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</si>
  <si>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</si>
  <si>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</si>
  <si>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</si>
  <si>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</si>
  <si>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</si>
  <si>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</si>
  <si>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</si>
  <si>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</si>
  <si>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</si>
  <si>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</si>
  <si>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</si>
  <si>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</si>
  <si>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</si>
  <si>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</si>
  <si>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</si>
  <si>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</si>
  <si>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</si>
  <si>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</si>
  <si>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</si>
  <si>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</si>
  <si>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</si>
  <si>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</si>
  <si>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</si>
  <si>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</si>
  <si>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</si>
  <si>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</si>
  <si>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</si>
  <si>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</si>
  <si>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</si>
  <si>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</si>
  <si>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</si>
  <si>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</si>
  <si>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</si>
  <si>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</si>
  <si>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</si>
  <si>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</si>
  <si>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</si>
  <si>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</si>
  <si>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</si>
  <si>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</si>
  <si>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</si>
  <si>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</si>
  <si>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</si>
  <si>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</si>
  <si>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</si>
  <si>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</si>
  <si>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</si>
  <si>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</si>
  <si>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</si>
  <si>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</si>
  <si>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</si>
  <si>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</si>
  <si>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</si>
  <si>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</si>
  <si>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</si>
  <si>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</si>
  <si>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</si>
  <si>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</si>
  <si>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</si>
  <si>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</si>
  <si>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</si>
  <si>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</si>
  <si>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</si>
  <si>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</si>
  <si>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</si>
  <si>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</si>
  <si>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</si>
  <si>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</si>
  <si>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</si>
  <si>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</si>
  <si>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</si>
  <si>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</si>
  <si>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</si>
  <si>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</si>
  <si>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</si>
  <si>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</si>
  <si>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</si>
  <si>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</si>
  <si>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</si>
  <si>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</si>
  <si>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</si>
  <si>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</si>
  <si>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</si>
  <si>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</si>
  <si>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</si>
  <si>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</si>
  <si>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</si>
  <si>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</si>
  <si>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</si>
  <si>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</si>
  <si>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</si>
  <si>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</si>
  <si>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</si>
  <si>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</si>
  <si>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</si>
  <si>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</si>
  <si>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</si>
  <si>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</si>
  <si>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</si>
  <si>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</si>
  <si>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</si>
  <si>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</si>
  <si>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</si>
  <si>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</si>
  <si>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</si>
  <si>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</si>
  <si>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</si>
  <si>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</si>
  <si>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</si>
  <si>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</si>
  <si>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</si>
  <si>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</si>
  <si>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</si>
  <si>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</si>
  <si>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</si>
  <si>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</si>
  <si>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</si>
  <si>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</si>
  <si>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</si>
  <si>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</si>
  <si>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</si>
  <si>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</si>
  <si>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</si>
  <si>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</si>
  <si>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</si>
  <si>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</si>
  <si>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</si>
  <si>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</si>
  <si>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</si>
  <si>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</si>
  <si>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</si>
  <si>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</si>
  <si>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</si>
  <si>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</si>
  <si>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</si>
  <si>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</si>
  <si>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</si>
  <si>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</si>
  <si>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</si>
  <si>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</si>
  <si>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</si>
  <si>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</si>
  <si>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</si>
  <si>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</si>
  <si>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</si>
  <si>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</si>
  <si>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</si>
  <si>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</si>
  <si>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</si>
  <si>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</si>
  <si>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</si>
  <si>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</si>
  <si>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</si>
  <si>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</si>
  <si>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</si>
  <si>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</si>
  <si>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</si>
  <si>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</si>
  <si>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</si>
  <si>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</si>
  <si>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</si>
  <si>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</si>
  <si>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</si>
  <si>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</si>
  <si>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</si>
  <si>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</si>
  <si>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</si>
  <si>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</si>
  <si>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</si>
  <si>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</si>
  <si>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</si>
  <si>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</si>
  <si>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</si>
  <si>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</si>
  <si>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</si>
  <si>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</si>
  <si>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</si>
  <si>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</si>
  <si>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</si>
  <si>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</si>
  <si>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</si>
  <si>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</si>
  <si>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</si>
  <si>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</si>
  <si>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</si>
  <si>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</si>
  <si>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</si>
  <si>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</si>
  <si>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</si>
  <si>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</si>
  <si>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</si>
  <si>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</si>
  <si>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</si>
  <si>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</si>
  <si>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</si>
  <si>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</si>
  <si>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</si>
  <si>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</si>
  <si>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</si>
  <si>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</si>
  <si>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</si>
  <si>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</si>
  <si>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</si>
  <si>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</si>
  <si>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</si>
  <si>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</si>
  <si>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</si>
  <si>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</si>
  <si>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</si>
  <si>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</si>
  <si>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</si>
  <si>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</si>
  <si>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</si>
  <si>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</si>
  <si>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</si>
  <si>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</si>
  <si>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</si>
  <si>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</si>
  <si>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</si>
  <si>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</si>
  <si>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</si>
  <si>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</si>
  <si>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</si>
  <si>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</si>
  <si>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</si>
  <si>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</si>
  <si>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</si>
  <si>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</si>
  <si>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</si>
  <si>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</si>
  <si>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</si>
  <si>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</si>
  <si>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</si>
  <si>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</si>
  <si>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</si>
  <si>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</si>
  <si>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</si>
  <si>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</si>
  <si>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</si>
  <si>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</si>
  <si>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</si>
  <si>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</si>
  <si>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</si>
  <si>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</si>
  <si>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</si>
  <si>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</si>
  <si>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</si>
  <si>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</si>
  <si>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</si>
  <si>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</si>
  <si>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</si>
  <si>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</si>
  <si>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</si>
  <si>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</si>
  <si>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</si>
  <si>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</si>
  <si>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</si>
  <si>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</si>
  <si>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</si>
  <si>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</si>
  <si>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</si>
  <si>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</si>
  <si>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</si>
  <si>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</si>
  <si>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</si>
  <si>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</si>
  <si>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</si>
  <si>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</si>
  <si>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</si>
  <si>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</si>
  <si>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</si>
  <si>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</si>
  <si>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</si>
  <si>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</si>
  <si>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</si>
  <si>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</si>
  <si>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</si>
  <si>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</si>
  <si>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</si>
  <si>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</si>
  <si>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</si>
  <si>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</si>
  <si>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</si>
  <si>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</si>
  <si>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</si>
  <si>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</si>
  <si>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</si>
  <si>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</si>
  <si>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</si>
  <si>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</si>
  <si>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</si>
  <si>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</si>
  <si>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</si>
  <si>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</si>
  <si>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</si>
  <si>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</si>
  <si>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</si>
  <si>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</si>
  <si>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</si>
  <si>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</si>
  <si>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</si>
  <si>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</si>
  <si>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</si>
  <si>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</si>
  <si>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</si>
  <si>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</si>
  <si>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</si>
  <si>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</si>
  <si>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</si>
  <si>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</si>
  <si>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</si>
  <si>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</si>
  <si>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</si>
  <si>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</si>
  <si>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</si>
  <si>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</si>
  <si>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</si>
  <si>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</si>
  <si>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</si>
  <si>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</si>
  <si>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</si>
  <si>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</si>
  <si>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</si>
  <si>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</si>
  <si>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</si>
  <si>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</si>
  <si>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</si>
  <si>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</si>
  <si>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</si>
  <si>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</si>
  <si>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</si>
  <si>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</si>
  <si>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</si>
  <si>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</si>
  <si>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</si>
  <si>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</si>
  <si>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</si>
  <si>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</si>
  <si>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</si>
  <si>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</si>
  <si>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</si>
  <si>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</si>
  <si>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</si>
  <si>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</si>
  <si>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</si>
  <si>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</si>
  <si>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</si>
  <si>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</si>
  <si>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</si>
  <si>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</si>
  <si>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</si>
  <si>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</si>
  <si>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</si>
  <si>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</si>
  <si>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</si>
  <si>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</si>
  <si>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</si>
  <si>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</si>
  <si>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</si>
  <si>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</si>
  <si>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</si>
  <si>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</si>
  <si>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</si>
  <si>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</si>
  <si>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</si>
  <si>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</si>
  <si>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</si>
  <si>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</si>
  <si>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</si>
  <si>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</si>
  <si>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</si>
  <si>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</si>
  <si>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</si>
  <si>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</si>
  <si>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</si>
  <si>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</si>
  <si>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</si>
  <si>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</si>
  <si>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</si>
  <si>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</si>
  <si>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</si>
  <si>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</si>
  <si>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</si>
  <si>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</si>
  <si>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</si>
  <si>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</si>
  <si>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</si>
  <si>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</si>
  <si>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</si>
  <si>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</si>
  <si>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</si>
  <si>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</si>
  <si>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</si>
  <si>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</si>
  <si>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</si>
  <si>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</si>
  <si>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</si>
  <si>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</si>
  <si>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</si>
  <si>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</si>
  <si>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</si>
  <si>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</si>
  <si>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</si>
  <si>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</si>
  <si>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</si>
  <si>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</si>
  <si>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</si>
  <si>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</si>
  <si>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</si>
  <si>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</si>
  <si>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</si>
  <si>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</si>
  <si>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</si>
  <si>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</si>
  <si>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</si>
  <si>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</si>
  <si>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</si>
  <si>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</si>
  <si>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</si>
  <si>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</si>
  <si>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</si>
  <si>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</si>
  <si>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</si>
  <si>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</si>
  <si>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</si>
  <si>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</si>
  <si>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</si>
  <si>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</si>
  <si>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</si>
  <si>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</si>
  <si>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</si>
  <si>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</si>
  <si>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</si>
  <si>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</si>
  <si>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</si>
  <si>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</si>
  <si>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</si>
  <si>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</si>
  <si>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</si>
  <si>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</si>
  <si>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</si>
  <si>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</si>
  <si>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</si>
  <si>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</si>
  <si>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</si>
  <si>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</si>
  <si>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</si>
  <si>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</si>
  <si>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</si>
  <si>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</si>
  <si>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</si>
  <si>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</si>
  <si>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</si>
  <si>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</si>
  <si>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</si>
  <si>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</si>
  <si>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</si>
  <si>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</si>
  <si>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</si>
  <si>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</si>
  <si>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</si>
  <si>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</si>
  <si>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</si>
  <si>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</si>
  <si>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</si>
  <si>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</si>
  <si>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</si>
  <si>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</si>
  <si>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</si>
  <si>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</si>
  <si>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</si>
  <si>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</si>
  <si>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</si>
  <si>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</si>
  <si>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</si>
  <si>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</si>
  <si>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</si>
  <si>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</si>
  <si>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</si>
  <si>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</si>
  <si>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</si>
  <si>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</si>
  <si>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</si>
  <si>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</si>
  <si>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</si>
  <si>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</si>
  <si>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</si>
  <si>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</si>
  <si>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</si>
  <si>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</si>
  <si>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</si>
  <si>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</si>
  <si>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</si>
  <si>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</si>
  <si>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</si>
  <si>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</si>
  <si>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</si>
  <si>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</si>
  <si>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</si>
  <si>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</si>
  <si>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</si>
  <si>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</si>
  <si>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</si>
  <si>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</si>
  <si>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</si>
  <si>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</si>
  <si>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</si>
  <si>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</si>
  <si>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</si>
  <si>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</si>
  <si>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</si>
  <si>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</si>
  <si>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</si>
  <si>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</si>
  <si>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</si>
  <si>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</si>
  <si>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</si>
  <si>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</si>
  <si>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</si>
  <si>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</si>
  <si>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</si>
  <si>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</si>
  <si>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</si>
  <si>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</si>
  <si>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</si>
  <si>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</si>
  <si>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</si>
  <si>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</si>
  <si>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</si>
  <si>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</si>
  <si>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</si>
  <si>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</si>
  <si>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</si>
  <si>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</si>
  <si>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</si>
  <si>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</si>
  <si>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</si>
  <si>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</si>
  <si>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</si>
  <si>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</si>
  <si>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</si>
  <si>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</si>
  <si>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</si>
  <si>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</si>
  <si>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</si>
  <si>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</si>
  <si>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</si>
  <si>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</si>
  <si>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</si>
  <si>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</si>
  <si>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</si>
  <si>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</si>
  <si>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</si>
  <si>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</si>
  <si>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</si>
  <si>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</si>
  <si>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</si>
  <si>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</si>
  <si>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</si>
  <si>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</si>
  <si>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</si>
  <si>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</si>
  <si>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</si>
  <si>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</si>
  <si>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</si>
  <si>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</si>
  <si>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</si>
  <si>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</si>
  <si>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</si>
  <si>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</si>
  <si>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</si>
  <si>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</si>
  <si>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</si>
  <si>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</si>
  <si>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</si>
  <si>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</si>
  <si>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</si>
  <si>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</si>
  <si>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</si>
  <si>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</si>
  <si>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</si>
  <si>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</si>
  <si>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</si>
  <si>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</si>
  <si>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</si>
  <si>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</si>
  <si>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</si>
  <si>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</si>
  <si>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</si>
  <si>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</si>
  <si>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</si>
  <si>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</si>
  <si>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</si>
  <si>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</si>
  <si>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</si>
  <si>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</si>
  <si>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</si>
  <si>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</si>
  <si>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</si>
  <si>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</si>
  <si>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</si>
  <si>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</si>
  <si>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</si>
  <si>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</si>
  <si>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</si>
  <si>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</si>
  <si>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</si>
  <si>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</si>
  <si>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</si>
  <si>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</si>
  <si>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</si>
  <si>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</si>
  <si>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</si>
  <si>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</si>
  <si>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</si>
  <si>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</si>
  <si>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</si>
  <si>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</si>
  <si>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</si>
  <si>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</si>
  <si>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</si>
  <si>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</si>
  <si>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</si>
  <si>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</si>
  <si>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</si>
  <si>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</si>
  <si>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</si>
  <si>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</si>
  <si>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</si>
  <si>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</si>
  <si>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</si>
  <si>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</si>
  <si>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</si>
  <si>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</si>
  <si>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</si>
  <si>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</si>
  <si>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</si>
  <si>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</si>
  <si>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</si>
  <si>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</si>
  <si>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</si>
  <si>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</si>
  <si>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</si>
  <si>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</si>
  <si>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</si>
  <si>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</si>
  <si>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</si>
  <si>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</si>
  <si>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</si>
  <si>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</si>
  <si>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</si>
  <si>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</si>
  <si>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</si>
  <si>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</si>
  <si>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</si>
  <si>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</si>
  <si>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</si>
  <si>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</si>
  <si>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</si>
  <si>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</si>
  <si>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</si>
  <si>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</si>
  <si>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</si>
  <si>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</si>
  <si>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</si>
  <si>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</si>
  <si>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</si>
  <si>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</si>
  <si>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</si>
  <si>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</si>
  <si>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</si>
  <si>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</si>
  <si>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</si>
  <si>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</si>
  <si>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</si>
  <si>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</si>
  <si>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</si>
  <si>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</si>
  <si>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</si>
  <si>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</si>
  <si>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</si>
  <si>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</si>
  <si>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</si>
  <si>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</si>
  <si>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</si>
  <si>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</si>
  <si>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</si>
  <si>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</si>
  <si>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</si>
  <si>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</si>
  <si>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</si>
  <si>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</si>
  <si>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</si>
  <si>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</si>
  <si>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</si>
  <si>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</si>
  <si>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</si>
  <si>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</si>
  <si>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</si>
  <si>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</si>
  <si>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</si>
  <si>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</si>
  <si>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</si>
  <si>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</si>
  <si>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</si>
  <si>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</si>
  <si>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</si>
  <si>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</si>
  <si>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</si>
  <si>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</si>
  <si>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</si>
  <si>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</si>
  <si>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</si>
  <si>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</si>
  <si>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</si>
  <si>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</si>
  <si>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</si>
  <si>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</si>
  <si>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</si>
  <si>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</si>
  <si>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</si>
  <si>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</si>
  <si>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</si>
  <si>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</si>
  <si>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</si>
  <si>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</si>
  <si>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</si>
  <si>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</si>
  <si>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</si>
  <si>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</si>
  <si>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</si>
  <si>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</si>
  <si>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</si>
  <si>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</si>
  <si>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</si>
  <si>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</si>
  <si>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</si>
  <si>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</si>
  <si>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</si>
  <si>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</si>
  <si>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</si>
  <si>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</si>
  <si>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</si>
  <si>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</si>
  <si>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</si>
  <si>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</si>
  <si>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</si>
  <si>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</si>
  <si>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</si>
  <si>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</si>
  <si>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</si>
  <si>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</si>
  <si>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</si>
  <si>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</si>
  <si>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</si>
  <si>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</si>
  <si>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</si>
  <si>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</si>
  <si>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</si>
  <si>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</si>
  <si>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</si>
  <si>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</si>
  <si>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</si>
  <si>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</si>
  <si>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</si>
  <si>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</si>
  <si>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</si>
  <si>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</si>
  <si>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</si>
  <si>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</si>
  <si>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</si>
  <si>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</si>
  <si>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</si>
  <si>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</si>
  <si>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</si>
  <si>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</si>
  <si>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</si>
  <si>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</si>
  <si>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</si>
  <si>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</si>
  <si>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</si>
  <si>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</si>
  <si>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</si>
  <si>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</si>
  <si>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</si>
  <si>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</si>
  <si>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</si>
  <si>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</si>
  <si>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</si>
  <si>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</si>
  <si>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</si>
  <si>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</si>
  <si>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</si>
  <si>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</si>
  <si>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</si>
  <si>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</si>
  <si>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</si>
  <si>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</si>
  <si>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</si>
  <si>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</si>
  <si>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</si>
  <si>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</si>
  <si>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</si>
  <si>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</si>
  <si>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</si>
  <si>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</si>
  <si>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</si>
  <si>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</si>
  <si>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</si>
  <si>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</si>
  <si>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</si>
  <si>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</si>
  <si>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</si>
  <si>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</si>
  <si>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</si>
  <si>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</si>
  <si>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</si>
  <si>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</si>
  <si>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</si>
  <si>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</si>
  <si>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</si>
  <si>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</si>
  <si>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</si>
  <si>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</si>
  <si>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</si>
  <si>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</si>
  <si>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</si>
  <si>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</si>
  <si>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</si>
  <si>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</si>
  <si>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</si>
  <si>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</si>
  <si>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</si>
  <si>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</si>
  <si>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</si>
  <si>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</si>
  <si>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</si>
  <si>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</si>
  <si>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</si>
  <si>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</si>
  <si>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</si>
  <si>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</si>
  <si>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</si>
  <si>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</si>
  <si>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</si>
  <si>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</si>
  <si>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</si>
  <si>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</si>
  <si>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</si>
  <si>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</si>
  <si>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</si>
  <si>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</si>
  <si>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</si>
  <si>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</si>
  <si>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</si>
  <si>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</si>
  <si>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</si>
  <si>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</si>
  <si>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</si>
  <si>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</si>
  <si>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</si>
  <si>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</si>
  <si>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</si>
  <si>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</si>
  <si>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</si>
  <si>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</si>
  <si>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</si>
  <si>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</si>
  <si>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</si>
  <si>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</si>
  <si>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</si>
  <si>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</si>
  <si>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</si>
  <si>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</si>
  <si>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</si>
  <si>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</si>
  <si>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</si>
  <si>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</si>
  <si>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</si>
  <si>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</si>
  <si>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</si>
  <si>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</si>
  <si>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</si>
  <si>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</si>
  <si>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</si>
  <si>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</si>
  <si>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</si>
  <si>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</si>
  <si>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</si>
  <si>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</si>
  <si>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</si>
  <si>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</si>
  <si>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</si>
  <si>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</si>
  <si>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</si>
  <si>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</si>
  <si>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</si>
  <si>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</si>
  <si>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</si>
  <si>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</si>
  <si>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</si>
  <si>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</si>
  <si>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</si>
  <si>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</si>
  <si>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</si>
  <si>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</si>
  <si>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</si>
  <si>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</si>
  <si>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</si>
  <si>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</si>
  <si>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</si>
  <si>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</si>
  <si>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</si>
  <si>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</si>
  <si>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</si>
  <si>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</si>
  <si>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</si>
  <si>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</si>
  <si>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</si>
  <si>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</si>
  <si>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</si>
  <si>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</si>
  <si>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</si>
  <si>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</si>
  <si>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</si>
  <si>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</si>
  <si>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</si>
  <si>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</si>
  <si>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</si>
  <si>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</si>
  <si>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</si>
  <si>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</si>
  <si>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</si>
  <si>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</si>
  <si>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</si>
  <si>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</si>
  <si>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</si>
  <si>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</si>
  <si>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</si>
  <si>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</si>
  <si>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</si>
  <si>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</si>
  <si>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</si>
  <si>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</si>
  <si>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</si>
  <si>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</si>
  <si>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</si>
  <si>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</si>
  <si>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</si>
  <si>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</si>
  <si>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</si>
  <si>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</si>
  <si>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</si>
  <si>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</si>
  <si>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</si>
  <si>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</si>
  <si>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</si>
  <si>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</si>
  <si>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</si>
  <si>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</si>
  <si>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</si>
  <si>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</si>
  <si>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</si>
  <si>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</si>
  <si>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</si>
  <si>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</si>
  <si>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</si>
  <si>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</si>
  <si>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</si>
  <si>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</si>
  <si>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</si>
  <si>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</si>
  <si>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</si>
  <si>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</si>
  <si>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</si>
  <si>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</si>
  <si>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</si>
  <si>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</si>
  <si>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</si>
  <si>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</si>
  <si>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</si>
  <si>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</si>
  <si>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</si>
  <si>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</si>
  <si>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</si>
  <si>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</si>
  <si>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</si>
  <si>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</si>
  <si>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</si>
  <si>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</si>
  <si>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</si>
  <si>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</si>
  <si>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</si>
  <si>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</si>
  <si>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</si>
  <si>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</si>
  <si>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</si>
  <si>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</si>
  <si>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</si>
  <si>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</si>
  <si>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</si>
  <si>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</si>
  <si>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</si>
  <si>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</si>
  <si>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</si>
  <si>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</si>
  <si>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</si>
  <si>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</si>
  <si>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</si>
  <si>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</si>
  <si>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</si>
  <si>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</si>
  <si>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</si>
  <si>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</si>
  <si>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</si>
  <si>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</si>
  <si>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</si>
  <si>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</si>
  <si>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</si>
  <si>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</si>
  <si>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</si>
  <si>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</si>
  <si>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</si>
  <si>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</si>
  <si>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</si>
  <si>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</si>
  <si>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</si>
  <si>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</si>
  <si>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</si>
  <si>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</si>
  <si>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</si>
  <si>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</si>
  <si>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</si>
  <si>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</si>
  <si>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</si>
  <si>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</si>
  <si>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</si>
  <si>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</si>
  <si>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</si>
  <si>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</si>
  <si>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</si>
  <si>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</si>
  <si>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</si>
  <si>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</si>
  <si>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</si>
  <si>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</si>
  <si>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</si>
  <si>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</si>
  <si>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</si>
  <si>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</si>
  <si>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</si>
  <si>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</si>
  <si>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</si>
  <si>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</si>
  <si>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</si>
  <si>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</si>
  <si>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</si>
  <si>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</si>
  <si>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</si>
  <si>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</si>
  <si>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</si>
  <si>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</si>
  <si>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</si>
  <si>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</si>
  <si>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</si>
  <si>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</si>
  <si>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</si>
  <si>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</si>
  <si>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</si>
  <si>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</si>
  <si>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</si>
  <si>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</si>
  <si>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</si>
  <si>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</si>
  <si>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</si>
  <si>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</si>
  <si>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</si>
  <si>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</si>
  <si>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</si>
  <si>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</si>
  <si>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</si>
  <si>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</si>
  <si>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</si>
  <si>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</si>
  <si>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</si>
  <si>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</si>
  <si>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</si>
  <si>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</si>
  <si>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</si>
  <si>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</si>
  <si>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</si>
  <si>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</si>
  <si>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</si>
  <si>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</si>
  <si>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</si>
  <si>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</si>
  <si>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</si>
  <si>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</si>
  <si>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</si>
  <si>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</si>
  <si>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</si>
  <si>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</si>
  <si>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</si>
  <si>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</si>
  <si>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</si>
  <si>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</si>
  <si>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</si>
  <si>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</si>
  <si>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</si>
  <si>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</si>
  <si>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</si>
  <si>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</si>
  <si>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</si>
  <si>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</si>
  <si>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</si>
  <si>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</si>
  <si>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</si>
  <si>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</si>
  <si>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</si>
  <si>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</si>
  <si>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</si>
  <si>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</si>
  <si>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</si>
  <si>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</si>
  <si>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</si>
  <si>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</si>
  <si>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</si>
  <si>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</si>
  <si>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</si>
  <si>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</si>
  <si>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</si>
  <si>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</si>
  <si>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</si>
  <si>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</si>
  <si>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</si>
  <si>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</si>
  <si>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</si>
  <si>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</si>
  <si>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</si>
  <si>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</si>
  <si>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</si>
  <si>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</si>
  <si>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</si>
  <si>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</si>
  <si>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</si>
  <si>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</si>
  <si>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</si>
  <si>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</si>
  <si>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</si>
  <si>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</si>
  <si>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</si>
  <si>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</si>
  <si>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</si>
  <si>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</si>
  <si>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</si>
  <si>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</si>
  <si>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</si>
  <si>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</si>
  <si>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</si>
  <si>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</si>
  <si>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</si>
  <si>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</si>
  <si>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</si>
  <si>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</si>
  <si>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</si>
  <si>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</si>
  <si>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</si>
  <si>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</si>
  <si>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</si>
  <si>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</si>
  <si>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</si>
  <si>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</si>
  <si>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</si>
  <si>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</si>
  <si>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</si>
  <si>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</si>
  <si>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</si>
  <si>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</si>
  <si>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</si>
  <si>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</si>
  <si>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</si>
  <si>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</si>
  <si>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</si>
  <si>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</si>
  <si>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</si>
  <si>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</si>
  <si>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</si>
  <si>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</si>
  <si>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</si>
  <si>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</si>
  <si>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</si>
  <si>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</si>
  <si>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</si>
  <si>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</si>
  <si>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</si>
  <si>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</si>
  <si>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</si>
  <si>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</si>
  <si>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</si>
  <si>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</si>
  <si>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</si>
  <si>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</si>
  <si>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</si>
  <si>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</si>
  <si>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</si>
  <si>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</si>
  <si>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</si>
  <si>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</si>
  <si>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</si>
  <si>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</si>
  <si>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</si>
  <si>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</si>
  <si>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</si>
  <si>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</si>
  <si>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</si>
  <si>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</si>
  <si>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</si>
  <si>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</si>
  <si>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</si>
  <si>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</si>
  <si>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</si>
  <si>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</si>
  <si>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</si>
  <si>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</si>
  <si>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</si>
  <si>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</si>
  <si>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</si>
  <si>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</si>
  <si>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</si>
  <si>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</si>
  <si>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</si>
  <si>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</si>
  <si>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</si>
  <si>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</si>
  <si>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</si>
  <si>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</si>
  <si>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</si>
  <si>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</si>
  <si>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</si>
  <si>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</si>
  <si>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</si>
  <si>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</si>
  <si>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</si>
  <si>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</si>
  <si>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</si>
  <si>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</si>
  <si>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</si>
  <si>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</si>
  <si>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</si>
  <si>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</si>
  <si>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</si>
  <si>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</si>
  <si>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</si>
  <si>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</si>
  <si>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</si>
  <si>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</si>
  <si>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</si>
  <si>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</si>
  <si>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</si>
  <si>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</si>
  <si>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</si>
  <si>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</si>
  <si>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</si>
  <si>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</si>
  <si>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</si>
  <si>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</si>
  <si>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</si>
  <si>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</si>
  <si>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</si>
  <si>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</si>
  <si>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</si>
  <si>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</si>
  <si>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</si>
  <si>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</si>
  <si>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</si>
  <si>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</si>
  <si>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</si>
  <si>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</si>
  <si>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</si>
  <si>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</si>
  <si>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</si>
  <si>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</si>
  <si>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</si>
  <si>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</si>
  <si>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</si>
  <si>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</si>
  <si>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</si>
  <si>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</si>
  <si>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</si>
  <si>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</si>
  <si>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</si>
  <si>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</si>
  <si>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</si>
  <si>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</si>
  <si>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</si>
  <si>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</si>
  <si>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</si>
  <si>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</si>
  <si>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</si>
  <si>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</si>
  <si>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</si>
  <si>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</si>
  <si>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</si>
  <si>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</si>
  <si>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</si>
  <si>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</si>
  <si>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</si>
  <si>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</si>
  <si>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</si>
  <si>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</si>
  <si>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</si>
  <si>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</si>
  <si>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</si>
  <si>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</si>
  <si>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</si>
  <si>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</si>
  <si>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</si>
  <si>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</si>
  <si>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</si>
  <si>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</si>
  <si>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</si>
  <si>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</si>
  <si>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</si>
  <si>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</si>
  <si>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</si>
  <si>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</si>
  <si>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</si>
  <si>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</si>
  <si>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</si>
  <si>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</si>
  <si>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</si>
  <si>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</si>
  <si>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</si>
  <si>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</si>
  <si>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</si>
  <si>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</si>
  <si>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</si>
  <si>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</si>
  <si>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</si>
  <si>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</si>
  <si>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</si>
  <si>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</si>
  <si>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</si>
  <si>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</si>
  <si>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</si>
  <si>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</si>
  <si>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</si>
  <si>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</si>
  <si>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</si>
  <si>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</si>
  <si>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</si>
  <si>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</si>
  <si>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</si>
  <si>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</si>
  <si>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</si>
  <si>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</si>
  <si>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</si>
  <si>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</si>
  <si>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</si>
  <si>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</si>
  <si>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</si>
  <si>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</si>
  <si>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</si>
  <si>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</si>
  <si>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</si>
  <si>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</si>
  <si>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</si>
  <si>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</si>
  <si>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</si>
  <si>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</si>
  <si>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</si>
  <si>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</si>
  <si>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</si>
  <si>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</si>
  <si>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</si>
  <si>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</si>
  <si>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</si>
  <si>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</si>
  <si>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</si>
  <si>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</si>
  <si>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</si>
  <si>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</si>
  <si>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</si>
  <si>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</si>
  <si>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</si>
  <si>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</si>
  <si>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</si>
  <si>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</si>
  <si>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</si>
  <si>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</si>
  <si>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</si>
  <si>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</si>
  <si>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</si>
  <si>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</si>
  <si>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</si>
  <si>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</si>
  <si>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</si>
  <si>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</si>
  <si>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</si>
  <si>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</si>
  <si>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</si>
  <si>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</si>
  <si>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</si>
  <si>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</si>
  <si>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</si>
  <si>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</si>
  <si>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</si>
  <si>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</si>
  <si>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</si>
  <si>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</si>
  <si>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</si>
  <si>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</si>
  <si>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</si>
  <si>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</si>
  <si>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</si>
  <si>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</si>
  <si>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</si>
  <si>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</si>
  <si>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</si>
  <si>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</si>
  <si>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</si>
  <si>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</si>
  <si>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</si>
  <si>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</si>
  <si>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</si>
  <si>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</si>
  <si>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</si>
  <si>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</si>
  <si>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</si>
  <si>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</si>
  <si>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</si>
  <si>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</si>
  <si>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</si>
  <si>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</si>
  <si>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</si>
  <si>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</si>
  <si>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</si>
  <si>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</si>
  <si>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</si>
  <si>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</si>
  <si>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</si>
  <si>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</si>
  <si>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</si>
  <si>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</si>
  <si>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</si>
  <si>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</si>
  <si>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</si>
  <si>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</si>
  <si>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</si>
  <si>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</si>
  <si>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</si>
  <si>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</si>
  <si>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</si>
  <si>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</si>
  <si>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</si>
  <si>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</si>
  <si>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</si>
  <si>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</si>
  <si>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</si>
  <si>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</si>
  <si>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</si>
  <si>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</si>
  <si>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</si>
  <si>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</si>
  <si>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</si>
  <si>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</si>
  <si>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</si>
  <si>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</si>
  <si>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</si>
  <si>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</si>
  <si>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</si>
  <si>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</si>
  <si>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</si>
  <si>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</si>
  <si>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</si>
  <si>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</si>
  <si>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</si>
  <si>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</si>
  <si>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</si>
  <si>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</si>
  <si>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</si>
  <si>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</si>
  <si>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</si>
  <si>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</si>
  <si>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</si>
  <si>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</si>
  <si>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</si>
  <si>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</si>
  <si>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</si>
  <si>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</si>
  <si>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</si>
  <si>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</si>
  <si>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</si>
  <si>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</si>
  <si>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</si>
  <si>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</si>
  <si>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</si>
  <si>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</si>
  <si>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</si>
  <si>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</si>
  <si>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</si>
  <si>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</si>
  <si>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</si>
  <si>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</si>
  <si>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</si>
  <si>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</si>
  <si>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</si>
  <si>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</si>
  <si>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</si>
  <si>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</si>
  <si>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</si>
  <si>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</si>
  <si>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</si>
  <si>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</si>
  <si>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</si>
  <si>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</si>
  <si>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</si>
  <si>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</si>
  <si>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</si>
  <si>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</si>
  <si>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</si>
  <si>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</si>
  <si>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</si>
  <si>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</si>
  <si>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</si>
  <si>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</si>
  <si>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</si>
  <si>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</si>
  <si>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</si>
  <si>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</si>
  <si>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</si>
  <si>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</si>
  <si>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</si>
  <si>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</si>
  <si>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</si>
  <si>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</si>
  <si>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</si>
  <si>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</si>
  <si>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</si>
  <si>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</si>
  <si>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</si>
  <si>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</si>
  <si>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</si>
  <si>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</si>
  <si>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</si>
  <si>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</si>
  <si>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</si>
  <si>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</si>
  <si>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</si>
  <si>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</si>
  <si>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</si>
  <si>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</si>
  <si>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</si>
  <si>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</si>
  <si>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</si>
  <si>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</si>
  <si>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</si>
  <si>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</si>
  <si>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</si>
  <si>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</si>
  <si>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</si>
  <si>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</si>
  <si>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</si>
  <si>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</si>
  <si>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</si>
  <si>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</si>
  <si>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</si>
  <si>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</si>
  <si>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</si>
  <si>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</si>
  <si>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</si>
  <si>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</si>
  <si>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</si>
  <si>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</si>
  <si>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</si>
  <si>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</si>
  <si>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</si>
  <si>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</si>
  <si>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</si>
  <si>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</si>
  <si>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</si>
  <si>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</si>
  <si>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</si>
  <si>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</si>
  <si>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</si>
  <si>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</si>
  <si>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</si>
  <si>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</si>
  <si>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</si>
  <si>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</si>
  <si>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</si>
  <si>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</si>
  <si>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</si>
  <si>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</si>
  <si>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</si>
  <si>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</si>
  <si>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</si>
  <si>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</si>
  <si>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</si>
  <si>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</si>
  <si>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</si>
  <si>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</si>
  <si>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</si>
  <si>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</si>
  <si>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</si>
  <si>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</si>
  <si>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</si>
  <si>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</si>
  <si>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</si>
  <si>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</si>
  <si>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</si>
  <si>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</si>
  <si>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</si>
  <si>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</si>
  <si>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</si>
  <si>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</si>
  <si>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</si>
  <si>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</si>
  <si>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</si>
  <si>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</si>
  <si>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</si>
  <si>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</si>
  <si>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</si>
  <si>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</si>
  <si>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</si>
  <si>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</si>
  <si>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</si>
  <si>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</si>
  <si>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</si>
  <si>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</si>
  <si>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</si>
  <si>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</si>
  <si>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</si>
  <si>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</si>
  <si>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</si>
  <si>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</si>
  <si>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</si>
  <si>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</si>
  <si>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</si>
  <si>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</si>
  <si>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</si>
  <si>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</si>
  <si>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</si>
  <si>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</si>
  <si>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</si>
  <si>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</si>
  <si>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</si>
  <si>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</si>
  <si>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</si>
  <si>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</si>
  <si>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</si>
  <si>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</si>
  <si>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</si>
  <si>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</si>
  <si>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</si>
  <si>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</si>
  <si>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</si>
  <si>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</si>
  <si>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</si>
  <si>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</si>
  <si>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</si>
  <si>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</si>
  <si>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</si>
  <si>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</si>
  <si>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</si>
  <si>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</si>
  <si>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</si>
  <si>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</si>
  <si>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</si>
  <si>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</si>
  <si>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</si>
  <si>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</si>
  <si>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</si>
  <si>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</si>
  <si>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</si>
  <si>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</si>
  <si>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</si>
  <si>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</si>
  <si>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</si>
  <si>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</si>
  <si>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</si>
  <si>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</si>
  <si>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</si>
  <si>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</si>
  <si>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</si>
  <si>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</si>
  <si>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</si>
  <si>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</si>
  <si>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</si>
  <si>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</si>
  <si>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</si>
  <si>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</si>
  <si>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</si>
  <si>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</si>
  <si>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</si>
  <si>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</si>
  <si>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</si>
  <si>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</si>
  <si>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</si>
  <si>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</si>
  <si>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</si>
  <si>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</si>
  <si>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</si>
  <si>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</si>
  <si>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</si>
  <si>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</si>
  <si>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</si>
  <si>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</si>
  <si>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</si>
  <si>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</si>
  <si>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</si>
  <si>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</si>
  <si>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</si>
  <si>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</si>
  <si>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</si>
  <si>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</si>
  <si>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</si>
  <si>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</si>
  <si>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</si>
  <si>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</si>
  <si>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</si>
  <si>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</si>
  <si>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</si>
  <si>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</si>
  <si>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</si>
  <si>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</si>
  <si>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</si>
  <si>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</si>
  <si>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</si>
  <si>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</si>
  <si>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</si>
  <si>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</si>
  <si>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</si>
  <si>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</si>
  <si>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</si>
  <si>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</si>
  <si>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</si>
  <si>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</si>
  <si>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</si>
  <si>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</si>
  <si>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</si>
  <si>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</si>
  <si>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</si>
  <si>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</si>
  <si>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</si>
  <si>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</si>
  <si>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</si>
  <si>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</si>
  <si>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</si>
  <si>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</si>
  <si>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</si>
  <si>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</si>
  <si>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</si>
  <si>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</si>
  <si>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</si>
  <si>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</si>
  <si>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</si>
  <si>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</si>
  <si>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</si>
  <si>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</si>
  <si>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</si>
  <si>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</si>
  <si>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</si>
  <si>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</si>
  <si>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</si>
  <si>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</si>
  <si>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</si>
  <si>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</si>
  <si>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</si>
  <si>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</si>
  <si>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</si>
  <si>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</si>
  <si>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</si>
  <si>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</si>
  <si>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</si>
  <si>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</si>
  <si>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</si>
  <si>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</si>
  <si>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</si>
  <si>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</si>
  <si>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</si>
  <si>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</si>
  <si>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</si>
  <si>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</si>
  <si>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</si>
  <si>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</si>
  <si>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</si>
  <si>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</si>
  <si>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</si>
  <si>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</si>
  <si>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</si>
  <si>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</si>
  <si>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</si>
  <si>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</si>
  <si>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</si>
  <si>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</si>
  <si>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</si>
  <si>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</si>
  <si>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</si>
  <si>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</si>
  <si>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</si>
  <si>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</si>
  <si>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</si>
  <si>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</si>
  <si>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</si>
  <si>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</si>
  <si>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</si>
  <si>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</si>
  <si>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</si>
  <si>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</si>
  <si>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</si>
  <si>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</si>
  <si>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</si>
  <si>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</si>
  <si>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</si>
  <si>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</si>
  <si>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</si>
  <si>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</si>
  <si>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</si>
  <si>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</si>
  <si>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</si>
  <si>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</si>
  <si>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</si>
  <si>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</si>
  <si>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</si>
  <si>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</si>
  <si>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</si>
  <si>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</si>
  <si>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</si>
  <si>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</si>
  <si>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</si>
  <si>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</si>
  <si>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</si>
  <si>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</si>
  <si>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</si>
  <si>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</si>
  <si>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</si>
  <si>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</si>
  <si>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</si>
  <si>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</si>
  <si>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</si>
  <si>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</si>
  <si>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</si>
  <si>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</si>
  <si>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</si>
  <si>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</si>
  <si>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</si>
  <si>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</si>
  <si>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</si>
  <si>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</si>
  <si>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</si>
  <si>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</si>
  <si>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</si>
  <si>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</si>
  <si>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</si>
  <si>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</si>
  <si>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</si>
  <si>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</si>
  <si>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</si>
  <si>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</si>
  <si>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</si>
  <si>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</si>
  <si>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</si>
  <si>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</si>
  <si>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</si>
  <si>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</si>
  <si>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</si>
  <si>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</si>
  <si>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</si>
  <si>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</si>
  <si>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</si>
  <si>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</si>
  <si>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</si>
  <si>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</si>
  <si>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</si>
  <si>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</si>
  <si>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</si>
  <si>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</si>
  <si>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</si>
  <si>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</si>
  <si>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</si>
  <si>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</si>
  <si>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</si>
  <si>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</si>
  <si>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</si>
  <si>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</si>
  <si>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</si>
  <si>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</si>
  <si>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</si>
  <si>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</si>
  <si>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</si>
  <si>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</si>
  <si>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</si>
  <si>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</si>
  <si>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</si>
  <si>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</si>
  <si>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</si>
  <si>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</si>
  <si>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</si>
  <si>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</si>
  <si>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</si>
  <si>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</si>
  <si>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</si>
  <si>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</si>
  <si>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</si>
  <si>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</si>
  <si>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</si>
  <si>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</si>
  <si>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</si>
  <si>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</si>
  <si>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</si>
  <si>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</si>
  <si>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</si>
  <si>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</si>
  <si>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</si>
  <si>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</si>
  <si>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</si>
  <si>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</si>
  <si>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</si>
  <si>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</si>
  <si>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</si>
  <si>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</si>
  <si>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</si>
  <si>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</si>
  <si>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</si>
  <si>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</si>
  <si>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</si>
  <si>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</si>
  <si>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</si>
  <si>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</si>
  <si>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</si>
  <si>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</si>
  <si>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</si>
  <si>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</si>
  <si>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</si>
  <si>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</si>
  <si>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</si>
  <si>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</si>
  <si>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</si>
  <si>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</si>
  <si>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</si>
  <si>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</si>
  <si>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</si>
  <si>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</si>
  <si>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</si>
  <si>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</si>
  <si>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</si>
  <si>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</si>
  <si>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</si>
  <si>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</si>
  <si>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</si>
  <si>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</si>
  <si>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</si>
  <si>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</si>
  <si>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</si>
  <si>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</si>
  <si>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</si>
  <si>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</si>
  <si>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</si>
  <si>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</si>
  <si>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</si>
  <si>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</si>
  <si>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</si>
  <si>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</si>
  <si>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</si>
  <si>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</si>
  <si>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</si>
  <si>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</si>
  <si>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</si>
  <si>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</si>
  <si>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</si>
  <si>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</si>
  <si>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</si>
  <si>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</si>
  <si>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</si>
  <si>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</si>
  <si>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</si>
  <si>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</si>
  <si>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</si>
  <si>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</si>
  <si>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</si>
  <si>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</si>
  <si>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</si>
  <si>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</si>
  <si>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</si>
  <si>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</si>
  <si>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</si>
  <si>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</si>
  <si>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</si>
  <si>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</si>
  <si>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</si>
  <si>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</si>
  <si>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</si>
  <si>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</si>
  <si>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</si>
  <si>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</si>
  <si>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</si>
  <si>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</si>
  <si>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</si>
  <si>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</si>
  <si>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</si>
  <si>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</si>
  <si>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</si>
  <si>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</si>
  <si>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</si>
  <si>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</si>
  <si>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</si>
  <si>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</si>
  <si>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</si>
  <si>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</si>
  <si>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</si>
  <si>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</si>
  <si>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</si>
  <si>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</si>
  <si>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</si>
  <si>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</si>
  <si>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</si>
  <si>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</si>
  <si>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</si>
  <si>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</si>
  <si>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</si>
  <si>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</si>
  <si>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</si>
  <si>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</si>
  <si>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</si>
  <si>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</si>
  <si>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</si>
  <si>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</si>
  <si>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</si>
  <si>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</si>
  <si>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</si>
  <si>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</si>
  <si>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</si>
  <si>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</si>
  <si>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</si>
  <si>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</si>
  <si>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</si>
  <si>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</si>
  <si>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</si>
  <si>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</si>
  <si>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</si>
  <si>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</si>
  <si>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</si>
  <si>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</si>
  <si>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</si>
  <si>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</si>
  <si>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</si>
  <si>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</si>
  <si>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</si>
  <si>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</si>
  <si>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</si>
  <si>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</si>
  <si>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</si>
  <si>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</si>
  <si>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</si>
  <si>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</si>
  <si>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</si>
  <si>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</si>
  <si>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</si>
  <si>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</si>
  <si>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</si>
  <si>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</si>
  <si>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</si>
  <si>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</si>
  <si>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</si>
  <si>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</si>
  <si>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</si>
  <si>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</si>
  <si>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</si>
  <si>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</si>
  <si>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</si>
  <si>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</si>
  <si>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</si>
  <si>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</si>
  <si>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</si>
  <si>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</si>
  <si>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</si>
  <si>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</si>
  <si>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</si>
  <si>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</si>
  <si>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</si>
  <si>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</si>
  <si>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</si>
  <si>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</si>
  <si>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</si>
  <si>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</si>
  <si>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</si>
  <si>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</si>
  <si>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</si>
  <si>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</si>
  <si>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</si>
  <si>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</si>
  <si>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</si>
  <si>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</si>
  <si>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</si>
  <si>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</si>
  <si>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</si>
  <si>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</si>
  <si>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</si>
  <si>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</si>
  <si>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</si>
  <si>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</si>
  <si>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</si>
  <si>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</si>
  <si>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</si>
  <si>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</si>
  <si>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</si>
  <si>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</si>
  <si>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</si>
  <si>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</si>
  <si>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</si>
  <si>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</si>
  <si>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</si>
  <si>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</si>
  <si>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</si>
  <si>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</si>
  <si>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</si>
  <si>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</si>
  <si>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</si>
  <si>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</si>
  <si>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</si>
  <si>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</si>
  <si>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</si>
  <si>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</si>
  <si>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</si>
  <si>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</si>
  <si>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</si>
  <si>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</si>
  <si>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</si>
  <si>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</si>
  <si>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</si>
  <si>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</si>
  <si>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</si>
  <si>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</si>
  <si>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</si>
  <si>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</si>
  <si>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</si>
  <si>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</si>
  <si>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</si>
  <si>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</si>
  <si>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</si>
  <si>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</si>
  <si>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</si>
  <si>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</si>
  <si>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</si>
  <si>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</si>
  <si>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</si>
  <si>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</si>
  <si>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</si>
  <si>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</si>
  <si>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</si>
  <si>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</si>
  <si>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</si>
  <si>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</si>
  <si>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</si>
  <si>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</si>
  <si>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</si>
  <si>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</si>
  <si>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</si>
  <si>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</si>
  <si>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</si>
  <si>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</si>
  <si>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</si>
  <si>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</si>
  <si>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</si>
  <si>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</si>
  <si>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</si>
  <si>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</si>
  <si>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</si>
  <si>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</si>
  <si>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</si>
  <si>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</si>
  <si>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</si>
  <si>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</si>
  <si>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</si>
  <si>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</si>
  <si>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</si>
  <si>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</si>
  <si>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</si>
  <si>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</si>
  <si>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</si>
  <si>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</si>
  <si>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</si>
  <si>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</si>
  <si>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</si>
  <si>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</si>
  <si>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</si>
  <si>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</si>
  <si>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</si>
  <si>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</si>
  <si>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</si>
  <si>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</si>
  <si>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</si>
  <si>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</si>
  <si>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</si>
  <si>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</si>
  <si>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</si>
  <si>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</si>
  <si>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</si>
  <si>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</si>
  <si>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</si>
  <si>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</si>
  <si>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</si>
  <si>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</si>
  <si>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</si>
  <si>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</si>
  <si>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</si>
  <si>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</si>
  <si>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</si>
  <si>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</si>
  <si>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</si>
  <si>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</si>
  <si>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</si>
  <si>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</si>
  <si>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</si>
  <si>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</si>
  <si>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</si>
  <si>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</si>
  <si>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</si>
  <si>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</si>
  <si>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</si>
  <si>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</si>
  <si>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</si>
  <si>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</si>
  <si>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</si>
  <si>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</si>
  <si>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</si>
  <si>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</si>
  <si>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</si>
  <si>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</si>
  <si>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</si>
  <si>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</si>
  <si>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</si>
  <si>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</si>
  <si>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</si>
  <si>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</si>
  <si>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</si>
  <si>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</si>
  <si>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</si>
  <si>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</si>
  <si>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</si>
  <si>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</si>
  <si>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</si>
  <si>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</si>
  <si>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</si>
  <si>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</si>
  <si>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</si>
  <si>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</si>
  <si>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</si>
  <si>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</si>
  <si>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</si>
  <si>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</si>
  <si>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</si>
  <si>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</si>
  <si>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</si>
  <si>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</si>
  <si>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</si>
  <si>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</si>
  <si>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</si>
  <si>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</si>
  <si>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</si>
  <si>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</si>
  <si>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</si>
  <si>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</si>
  <si>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</si>
  <si>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</si>
  <si>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</si>
  <si>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</si>
  <si>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</si>
  <si>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</si>
  <si>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</si>
  <si>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</si>
  <si>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</si>
  <si>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</si>
  <si>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</si>
  <si>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</si>
  <si>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</si>
  <si>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</si>
  <si>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</si>
  <si>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</si>
  <si>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</si>
  <si>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</si>
  <si>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</si>
  <si>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</si>
  <si>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</si>
  <si>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</si>
  <si>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</si>
  <si>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</si>
  <si>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</si>
  <si>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</si>
  <si>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</si>
  <si>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</si>
  <si>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</si>
  <si>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</si>
  <si>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</si>
  <si>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</si>
  <si>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</si>
  <si>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</si>
  <si>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</si>
  <si>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</si>
  <si>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</si>
  <si>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</si>
  <si>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</si>
  <si>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</si>
  <si>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</si>
  <si>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</si>
  <si>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</si>
  <si>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</si>
  <si>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</si>
  <si>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</si>
  <si>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</si>
  <si>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</si>
  <si>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</si>
  <si>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</si>
  <si>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</si>
  <si>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</si>
  <si>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</si>
  <si>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</si>
  <si>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</si>
  <si>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</si>
  <si>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</si>
  <si>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</si>
  <si>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</si>
  <si>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</si>
  <si>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</si>
  <si>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</si>
  <si>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</si>
  <si>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</si>
  <si>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</si>
  <si>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</si>
  <si>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</si>
  <si>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</si>
  <si>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</si>
  <si>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</si>
  <si>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</si>
  <si>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</si>
  <si>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</si>
  <si>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</si>
  <si>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</si>
  <si>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</si>
  <si>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</si>
  <si>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</si>
  <si>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</si>
  <si>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</si>
  <si>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</si>
  <si>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</si>
  <si>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</si>
  <si>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</si>
  <si>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</si>
  <si>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</si>
  <si>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</si>
  <si>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</si>
  <si>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</si>
  <si>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</si>
  <si>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</si>
  <si>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</si>
  <si>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</si>
  <si>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</si>
  <si>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</si>
  <si>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</si>
  <si>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</si>
  <si>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</si>
  <si>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</si>
  <si>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</si>
  <si>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</si>
  <si>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</si>
  <si>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</si>
  <si>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</si>
  <si>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</si>
  <si>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</si>
  <si>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</si>
  <si>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</si>
  <si>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</si>
  <si>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</si>
  <si>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</si>
  <si>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</si>
  <si>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</si>
  <si>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</si>
  <si>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</si>
  <si>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</si>
  <si>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</si>
  <si>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</si>
  <si>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</si>
  <si>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</si>
  <si>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</si>
  <si>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</si>
  <si>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</si>
  <si>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</si>
  <si>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</si>
  <si>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</si>
  <si>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</si>
  <si>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</si>
  <si>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</si>
  <si>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</si>
  <si>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</si>
  <si>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</si>
  <si>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</si>
  <si>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</si>
  <si>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</si>
  <si>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</si>
  <si>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</si>
  <si>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</si>
  <si>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</si>
  <si>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</si>
  <si>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</si>
  <si>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</si>
  <si>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</si>
  <si>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</si>
  <si>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</si>
  <si>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</si>
  <si>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</si>
  <si>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</si>
  <si>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</si>
  <si>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</si>
  <si>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</si>
  <si>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</si>
  <si>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</si>
  <si>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</si>
  <si>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</si>
  <si>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</si>
  <si>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</si>
  <si>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</si>
  <si>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</si>
  <si>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</si>
  <si>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</si>
  <si>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</si>
  <si>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</si>
  <si>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</si>
  <si>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</si>
  <si>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</si>
  <si>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</si>
  <si>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</si>
  <si>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</si>
  <si>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</si>
  <si>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</si>
  <si>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</si>
  <si>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</si>
  <si>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</si>
  <si>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</si>
  <si>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</si>
  <si>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</si>
  <si>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</si>
  <si>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</si>
  <si>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</si>
  <si>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</si>
  <si>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</si>
  <si>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</si>
  <si>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</si>
  <si>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</si>
  <si>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</si>
  <si>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</si>
  <si>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</si>
  <si>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</si>
  <si>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</si>
  <si>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</si>
  <si>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</si>
  <si>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</si>
  <si>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</si>
  <si>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</si>
  <si>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</si>
  <si>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</si>
  <si>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</si>
  <si>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</si>
  <si>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</si>
  <si>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</si>
  <si>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</si>
  <si>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</si>
  <si>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</si>
  <si>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</si>
  <si>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</si>
  <si>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</si>
  <si>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</si>
  <si>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</si>
  <si>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</si>
  <si>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</si>
  <si>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</si>
  <si>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</si>
  <si>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</si>
  <si>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</si>
  <si>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</si>
  <si>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</si>
  <si>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</si>
  <si>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</si>
  <si>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</si>
  <si>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</si>
  <si>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</si>
  <si>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</si>
  <si>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</si>
  <si>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</si>
  <si>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</si>
  <si>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</si>
  <si>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</si>
  <si>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</si>
  <si>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</si>
  <si>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</si>
  <si>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</si>
  <si>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</si>
  <si>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</si>
  <si>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</si>
  <si>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</si>
  <si>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</si>
  <si>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</si>
  <si>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</si>
  <si>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</si>
  <si>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</si>
  <si>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</si>
  <si>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</si>
  <si>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</si>
  <si>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</si>
  <si>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</si>
  <si>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</si>
  <si>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</si>
  <si>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</si>
  <si>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</si>
  <si>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</si>
  <si>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</si>
  <si>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</si>
  <si>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</si>
  <si>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</si>
  <si>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</si>
  <si>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</si>
  <si>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</si>
  <si>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</si>
  <si>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</si>
  <si>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</si>
  <si>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</si>
  <si>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</si>
  <si>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</si>
  <si>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</si>
  <si>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</si>
  <si>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</si>
  <si>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</si>
  <si>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</si>
  <si>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</si>
  <si>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</si>
  <si>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</si>
  <si>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</si>
  <si>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</si>
  <si>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</si>
  <si>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</si>
  <si>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</si>
  <si>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</si>
  <si>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</si>
  <si>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</si>
  <si>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</si>
  <si>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</si>
  <si>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</si>
  <si>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</si>
  <si>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</si>
  <si>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</si>
  <si>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</si>
  <si>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</si>
  <si>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</si>
  <si>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</si>
  <si>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</si>
  <si>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</si>
  <si>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</si>
  <si>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</si>
  <si>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</si>
  <si>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</si>
  <si>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</si>
  <si>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</si>
  <si>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</si>
  <si>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</si>
  <si>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</si>
  <si>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</si>
  <si>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</si>
  <si>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</si>
  <si>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</si>
  <si>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</si>
  <si>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</si>
  <si>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</si>
  <si>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</si>
  <si>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</si>
  <si>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</si>
  <si>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</si>
  <si>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</si>
  <si>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</si>
  <si>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</si>
  <si>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</si>
  <si>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</si>
  <si>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</si>
  <si>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</si>
  <si>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</si>
  <si>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</si>
  <si>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</si>
  <si>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</si>
  <si>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</si>
  <si>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</si>
  <si>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</si>
  <si>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</si>
  <si>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</si>
  <si>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</si>
  <si>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</si>
  <si>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</si>
  <si>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</si>
  <si>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</si>
  <si>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</si>
  <si>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</si>
  <si>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</si>
  <si>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</si>
  <si>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</si>
  <si>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</si>
  <si>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</si>
  <si>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</si>
  <si>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</si>
  <si>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</si>
  <si>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</si>
  <si>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</si>
  <si>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</si>
  <si>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</si>
  <si>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</si>
  <si>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</si>
  <si>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</si>
  <si>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</si>
  <si>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</si>
  <si>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</si>
  <si>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</si>
  <si>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</si>
  <si>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</si>
  <si>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</si>
  <si>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</si>
  <si>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</si>
  <si>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</si>
  <si>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</si>
  <si>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</si>
  <si>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</si>
  <si>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</si>
  <si>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</si>
  <si>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</si>
  <si>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</si>
  <si>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</si>
  <si>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</si>
  <si>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</si>
  <si>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</si>
  <si>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</si>
  <si>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</si>
  <si>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</si>
  <si>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</si>
  <si>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</si>
  <si>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</si>
  <si>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</si>
  <si>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</si>
  <si>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</si>
  <si>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</si>
  <si>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</si>
  <si>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</si>
  <si>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</si>
  <si>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</si>
  <si>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</si>
  <si>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</si>
  <si>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</si>
  <si>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</si>
  <si>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</si>
  <si>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</si>
  <si>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</si>
  <si>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</si>
  <si>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</si>
  <si>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</si>
  <si>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</si>
  <si>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</si>
  <si>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</si>
  <si>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</si>
  <si>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</si>
  <si>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</si>
  <si>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</si>
  <si>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</si>
  <si>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</si>
  <si>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</si>
  <si>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</si>
  <si>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</si>
  <si>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</si>
  <si>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</si>
  <si>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</si>
  <si>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</si>
  <si>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</si>
  <si>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</si>
  <si>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</si>
  <si>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</si>
  <si>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</si>
  <si>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</si>
  <si>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</si>
  <si>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</si>
  <si>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</si>
  <si>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</si>
  <si>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</si>
  <si>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</si>
  <si>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</si>
  <si>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</si>
  <si>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</si>
  <si>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</si>
  <si>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</si>
  <si>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</si>
  <si>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</si>
  <si>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</si>
  <si>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</si>
  <si>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</si>
  <si>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</si>
  <si>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</si>
  <si>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</si>
  <si>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</si>
  <si>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</si>
  <si>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</si>
  <si>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</si>
  <si>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</si>
  <si>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</si>
  <si>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</si>
  <si>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</si>
  <si>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</si>
  <si>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</si>
  <si>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</si>
  <si>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</si>
  <si>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</si>
  <si>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</si>
  <si>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</si>
  <si>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</si>
  <si>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</si>
  <si>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</si>
  <si>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</si>
  <si>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</si>
  <si>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</si>
  <si>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</si>
  <si>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</si>
  <si>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</si>
  <si>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</si>
  <si>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</si>
  <si>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</si>
  <si>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</si>
  <si>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</si>
  <si>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</si>
  <si>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</si>
  <si>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</si>
  <si>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</si>
  <si>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</si>
  <si>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</si>
  <si>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</si>
  <si>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</si>
  <si>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</si>
  <si>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</si>
  <si>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</si>
  <si>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</si>
  <si>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</si>
  <si>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</si>
  <si>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</si>
  <si>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</si>
  <si>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</si>
  <si>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</si>
  <si>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</si>
  <si>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</si>
  <si>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</si>
  <si>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</si>
  <si>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</si>
  <si>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</si>
  <si>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</si>
  <si>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</si>
  <si>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</si>
  <si>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</si>
  <si>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</si>
  <si>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</si>
  <si>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</si>
  <si>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</si>
  <si>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</si>
  <si>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</si>
  <si>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</si>
  <si>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</si>
  <si>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</si>
  <si>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</si>
  <si>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</si>
  <si>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</si>
  <si>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</si>
  <si>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</si>
  <si>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</si>
  <si>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</si>
  <si>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</si>
  <si>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</si>
  <si>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</si>
  <si>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</si>
  <si>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</si>
  <si>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</si>
  <si>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</si>
  <si>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</si>
  <si>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</si>
  <si>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</si>
  <si>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</si>
  <si>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</si>
  <si>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</si>
  <si>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</si>
  <si>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</si>
  <si>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</si>
  <si>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</si>
  <si>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</si>
  <si>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</si>
  <si>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</si>
  <si>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</si>
  <si>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</si>
  <si>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</si>
  <si>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</si>
  <si>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</si>
  <si>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</si>
  <si>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</si>
  <si>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</si>
  <si>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</si>
  <si>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</si>
  <si>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</si>
  <si>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</si>
  <si>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</si>
  <si>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</si>
  <si>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</si>
  <si>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</si>
  <si>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</si>
  <si>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</si>
  <si>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</si>
  <si>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</si>
  <si>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</si>
  <si>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</si>
  <si>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</si>
  <si>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</si>
  <si>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</si>
  <si>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</si>
  <si>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</si>
  <si>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</si>
  <si>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</si>
  <si>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</si>
  <si>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</si>
  <si>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</si>
  <si>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</si>
  <si>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</si>
  <si>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</si>
  <si>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</si>
  <si>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</si>
  <si>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</si>
  <si>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</si>
  <si>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</si>
  <si>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</si>
  <si>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</si>
  <si>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</si>
  <si>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</si>
  <si>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</si>
  <si>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</si>
  <si>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</si>
  <si>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</si>
  <si>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</si>
  <si>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</si>
  <si>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</si>
  <si>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</si>
  <si>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</si>
  <si>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</si>
  <si>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</si>
  <si>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</si>
  <si>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</si>
  <si>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</si>
  <si>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</si>
  <si>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</si>
  <si>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</si>
  <si>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</si>
  <si>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</si>
  <si>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</si>
  <si>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</si>
  <si>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</si>
  <si>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</si>
  <si>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</si>
  <si>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</si>
  <si>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</si>
  <si>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</si>
  <si>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</si>
  <si>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</si>
  <si>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</si>
  <si>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</si>
  <si>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</si>
  <si>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</si>
  <si>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</si>
  <si>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</si>
  <si>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</si>
  <si>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</si>
  <si>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</si>
  <si>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</si>
  <si>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</si>
  <si>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</si>
  <si>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</si>
  <si>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</si>
  <si>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</si>
  <si>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</si>
  <si>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</si>
  <si>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</si>
  <si>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</si>
  <si>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</si>
  <si>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</si>
  <si>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</si>
  <si>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</si>
  <si>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</si>
  <si>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</si>
  <si>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</si>
  <si>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</si>
  <si>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</si>
  <si>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</si>
  <si>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</si>
  <si>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</si>
  <si>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</si>
  <si>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</si>
  <si>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</si>
  <si>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</si>
  <si>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</si>
  <si>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</si>
  <si>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</si>
  <si>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</si>
  <si>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</si>
  <si>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</si>
  <si>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</si>
  <si>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</si>
  <si>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</si>
  <si>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</si>
  <si>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</si>
  <si>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</si>
  <si>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</si>
  <si>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</si>
  <si>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</si>
  <si>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</si>
  <si>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</si>
  <si>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</si>
  <si>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</si>
  <si>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</si>
  <si>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</si>
  <si>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</si>
  <si>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</si>
  <si>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</si>
  <si>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</si>
  <si>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</si>
  <si>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</si>
  <si>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</si>
  <si>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</si>
  <si>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</si>
  <si>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</si>
  <si>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</si>
  <si>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</si>
  <si>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</si>
  <si>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</si>
  <si>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</si>
  <si>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</si>
  <si>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</si>
  <si>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</si>
  <si>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</si>
  <si>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</si>
  <si>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</si>
  <si>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</si>
  <si>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</si>
  <si>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</si>
  <si>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</si>
  <si>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</si>
  <si>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</si>
  <si>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</si>
  <si>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</si>
  <si>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</si>
  <si>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</si>
  <si>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</si>
  <si>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</si>
  <si>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</si>
  <si>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</si>
  <si>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</si>
  <si>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</si>
  <si>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</si>
  <si>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</si>
  <si>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</si>
  <si>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</si>
  <si>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</si>
  <si>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</si>
  <si>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</si>
  <si>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</si>
  <si>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</si>
  <si>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</si>
  <si>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</si>
  <si>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</si>
  <si>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</si>
  <si>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</si>
  <si>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</si>
  <si>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</si>
  <si>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</si>
  <si>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</si>
  <si>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</si>
  <si>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</si>
  <si>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</si>
  <si>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</si>
  <si>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</si>
  <si>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</si>
  <si>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</si>
  <si>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</si>
  <si>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</si>
  <si>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</si>
  <si>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</si>
  <si>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</si>
  <si>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</si>
  <si>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</si>
  <si>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</si>
  <si>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</si>
  <si>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</si>
  <si>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</si>
  <si>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</si>
  <si>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</si>
  <si>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</si>
  <si>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</si>
  <si>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</si>
  <si>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</si>
  <si>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</si>
  <si>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</si>
  <si>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</si>
  <si>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</si>
  <si>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</si>
  <si>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</si>
  <si>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</si>
  <si>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</si>
  <si>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</si>
  <si>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</si>
  <si>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</si>
  <si>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</si>
  <si>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</si>
  <si>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</si>
  <si>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</si>
  <si>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</si>
  <si>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</si>
  <si>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</si>
  <si>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</si>
  <si>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</si>
  <si>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</si>
  <si>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</si>
  <si>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</si>
  <si>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</si>
  <si>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</si>
  <si>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</si>
  <si>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</si>
  <si>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</si>
  <si>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</si>
  <si>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</si>
  <si>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</si>
  <si>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</si>
  <si>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</si>
  <si>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</si>
  <si>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</si>
  <si>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</si>
  <si>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</si>
  <si>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</si>
  <si>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</si>
  <si>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</si>
  <si>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</si>
  <si>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</si>
  <si>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</si>
  <si>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</si>
  <si>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</si>
  <si>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</si>
  <si>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</si>
  <si>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</si>
  <si>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</si>
  <si>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</si>
  <si>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</si>
  <si>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</si>
  <si>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</si>
  <si>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</si>
  <si>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</si>
  <si>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</si>
  <si>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</si>
  <si>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</si>
  <si>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</si>
  <si>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</si>
  <si>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</si>
  <si>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</si>
  <si>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</si>
  <si>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</si>
  <si>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</si>
  <si>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</si>
  <si>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</si>
  <si>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</si>
  <si>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</si>
  <si>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</si>
  <si>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</si>
  <si>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</si>
  <si>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</si>
  <si>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</si>
  <si>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</si>
  <si>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</si>
  <si>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</si>
  <si>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</si>
  <si>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</si>
  <si>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</si>
  <si>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</si>
  <si>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</si>
  <si>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</si>
  <si>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</si>
  <si>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</si>
  <si>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</si>
  <si>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</si>
  <si>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</si>
  <si>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</si>
  <si>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</si>
  <si>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</si>
  <si>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</si>
  <si>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</si>
  <si>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</si>
  <si>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</si>
  <si>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</si>
  <si>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</si>
  <si>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</si>
  <si>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</si>
  <si>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</si>
  <si>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</si>
  <si>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</si>
  <si>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</si>
  <si>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</si>
  <si>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</si>
  <si>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</si>
  <si>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</si>
  <si>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</si>
  <si>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</si>
  <si>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</si>
  <si>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</si>
  <si>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</si>
  <si>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</si>
  <si>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</si>
  <si>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</si>
  <si>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</si>
  <si>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</si>
  <si>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</si>
  <si>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</si>
  <si>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</si>
  <si>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</si>
  <si>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</si>
  <si>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</si>
  <si>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</si>
  <si>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</si>
  <si>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</si>
  <si>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</si>
  <si>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</si>
  <si>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</si>
  <si>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</si>
  <si>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</si>
  <si>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</si>
  <si>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</si>
  <si>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</si>
  <si>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</si>
  <si>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</si>
  <si>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</si>
  <si>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</si>
  <si>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</si>
  <si>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</si>
  <si>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</si>
  <si>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</si>
  <si>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</si>
  <si>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</si>
  <si>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</si>
  <si>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</si>
  <si>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</si>
  <si>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</si>
  <si>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</si>
  <si>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</si>
  <si>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</si>
  <si>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</si>
  <si>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</si>
  <si>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</si>
  <si>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</si>
  <si>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</si>
  <si>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</si>
  <si>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</si>
  <si>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</si>
  <si>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</si>
  <si>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</si>
  <si>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</si>
  <si>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</si>
  <si>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</si>
  <si>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</si>
  <si>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</si>
  <si>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</si>
  <si>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</si>
  <si>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</si>
  <si>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</si>
  <si>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</si>
  <si>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</si>
  <si>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</si>
  <si>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</si>
  <si>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</si>
  <si>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</si>
  <si>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</si>
  <si>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</si>
  <si>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</si>
  <si>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</si>
  <si>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</si>
  <si>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</si>
  <si>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</si>
  <si>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</si>
  <si>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</si>
  <si>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</si>
  <si>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</si>
  <si>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</si>
  <si>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</si>
  <si>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</si>
  <si>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</si>
  <si>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</si>
  <si>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</si>
  <si>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</si>
  <si>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</si>
  <si>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</si>
  <si>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</si>
  <si>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</si>
  <si>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</si>
  <si>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</si>
  <si>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</si>
  <si>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</si>
  <si>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</si>
  <si>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</si>
  <si>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</si>
  <si>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</si>
  <si>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</si>
  <si>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</si>
  <si>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</si>
  <si>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</si>
  <si>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</si>
  <si>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</si>
  <si>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</si>
  <si>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</si>
  <si>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</si>
  <si>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</si>
  <si>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</si>
  <si>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</si>
  <si>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</si>
  <si>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</si>
  <si>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</si>
  <si>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</si>
  <si>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</si>
  <si>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</si>
  <si>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</si>
  <si>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</si>
  <si>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</si>
  <si>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</si>
  <si>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</si>
  <si>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</si>
  <si>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</si>
  <si>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</si>
  <si>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</si>
  <si>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</si>
  <si>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</si>
  <si>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</si>
  <si>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</si>
  <si>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</si>
  <si>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</si>
  <si>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</si>
  <si>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</si>
  <si>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</si>
  <si>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</si>
  <si>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</si>
  <si>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</si>
  <si>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</si>
  <si>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</si>
  <si>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</si>
  <si>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</si>
  <si>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</si>
  <si>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</si>
  <si>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</si>
  <si>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</si>
  <si>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</si>
  <si>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</si>
  <si>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</si>
  <si>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</si>
  <si>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</si>
  <si>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</si>
  <si>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</si>
  <si>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</si>
  <si>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</si>
  <si>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</si>
  <si>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</si>
  <si>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</si>
  <si>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</si>
  <si>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</si>
  <si>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</si>
  <si>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</si>
  <si>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</si>
  <si>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</si>
  <si>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</si>
  <si>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</si>
  <si>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</si>
  <si>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</si>
  <si>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</si>
  <si>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</si>
  <si>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</si>
  <si>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</si>
  <si>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</si>
  <si>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</si>
  <si>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</si>
  <si>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</si>
  <si>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</si>
  <si>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</si>
  <si>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</si>
  <si>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</si>
  <si>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</si>
  <si>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</si>
  <si>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</si>
  <si>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</si>
  <si>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</si>
  <si>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</si>
  <si>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</si>
  <si>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</si>
  <si>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</si>
  <si>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</si>
  <si>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</si>
  <si>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</si>
  <si>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</si>
  <si>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</si>
  <si>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</si>
  <si>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</si>
  <si>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</si>
  <si>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</si>
  <si>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</si>
  <si>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</si>
  <si>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</si>
  <si>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</si>
  <si>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</si>
  <si>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</si>
  <si>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</si>
  <si>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</si>
  <si>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</si>
  <si>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</si>
  <si>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</si>
  <si>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</si>
  <si>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</si>
  <si>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</si>
  <si>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</si>
  <si>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</si>
  <si>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</si>
  <si>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</si>
  <si>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</si>
  <si>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</si>
  <si>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</si>
  <si>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</si>
  <si>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</si>
  <si>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</si>
  <si>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</si>
  <si>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</si>
  <si>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</si>
  <si>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</si>
  <si>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</si>
  <si>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</si>
  <si>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</si>
  <si>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</si>
  <si>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</si>
  <si>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</si>
  <si>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</si>
  <si>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</si>
  <si>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</si>
  <si>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</si>
  <si>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</si>
  <si>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</si>
  <si>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</si>
  <si>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</si>
  <si>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</si>
  <si>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</si>
  <si>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</si>
  <si>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</si>
  <si>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</si>
  <si>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</si>
  <si>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</si>
  <si>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</si>
  <si>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</si>
  <si>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</si>
  <si>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</si>
  <si>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</si>
  <si>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</si>
  <si>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</si>
  <si>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</si>
  <si>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</si>
  <si>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</si>
  <si>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</si>
  <si>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</si>
  <si>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</si>
  <si>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</si>
  <si>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</si>
  <si>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</si>
  <si>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</si>
  <si>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</si>
  <si>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</si>
  <si>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</si>
  <si>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</si>
  <si>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</si>
  <si>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</si>
  <si>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</si>
  <si>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</si>
  <si>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</si>
  <si>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</si>
  <si>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</si>
  <si>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</si>
  <si>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</si>
  <si>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</si>
  <si>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</si>
  <si>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</si>
  <si>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</si>
  <si>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</si>
  <si>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</si>
  <si>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</si>
  <si>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</si>
  <si>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</si>
  <si>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</si>
  <si>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</si>
  <si>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</si>
  <si>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</si>
  <si>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</si>
  <si>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</si>
  <si>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</si>
  <si>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</si>
  <si>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</si>
  <si>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</si>
  <si>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</si>
  <si>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</si>
  <si>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</si>
  <si>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</si>
  <si>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</si>
  <si>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</si>
  <si>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</si>
  <si>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</si>
  <si>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</si>
  <si>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</si>
  <si>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</si>
  <si>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</si>
  <si>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</si>
  <si>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</si>
  <si>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</si>
  <si>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</si>
  <si>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</si>
  <si>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</si>
  <si>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</si>
  <si>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</si>
  <si>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</si>
  <si>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</si>
  <si>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</si>
  <si>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</si>
  <si>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</si>
  <si>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</si>
  <si>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</si>
  <si>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</si>
  <si>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</si>
  <si>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</si>
  <si>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</si>
  <si>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</si>
  <si>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</si>
  <si>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</si>
  <si>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</si>
  <si>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</si>
  <si>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</si>
  <si>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</si>
  <si>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</si>
  <si>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</si>
  <si>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</si>
  <si>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</si>
  <si>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</si>
  <si>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</si>
  <si>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</si>
  <si>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</si>
  <si>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</si>
  <si>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</si>
  <si>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</si>
  <si>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</si>
  <si>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</si>
  <si>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</si>
  <si>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</si>
  <si>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</si>
  <si>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</si>
  <si>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</si>
  <si>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</si>
  <si>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</si>
  <si>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</si>
  <si>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</si>
  <si>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</si>
  <si>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</si>
  <si>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</si>
  <si>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</si>
  <si>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</si>
  <si>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</si>
  <si>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</si>
  <si>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</si>
  <si>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</si>
  <si>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</si>
  <si>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</si>
  <si>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</si>
  <si>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</si>
  <si>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</si>
  <si>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</si>
  <si>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</si>
  <si>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</si>
  <si>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</si>
  <si>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</si>
  <si>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</si>
  <si>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</si>
  <si>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</si>
  <si>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</si>
  <si>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</si>
  <si>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</si>
  <si>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</si>
  <si>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</si>
  <si>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</si>
  <si>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</si>
  <si>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</si>
  <si>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</si>
  <si>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</si>
  <si>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</si>
  <si>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</si>
  <si>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</si>
  <si>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</si>
  <si>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</si>
  <si>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</si>
  <si>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</si>
  <si>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</si>
  <si>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</si>
  <si>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</si>
  <si>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</si>
  <si>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</si>
  <si>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</si>
  <si>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</si>
  <si>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</si>
  <si>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</si>
  <si>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</si>
  <si>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</si>
  <si>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</si>
  <si>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</si>
  <si>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</si>
  <si>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</si>
  <si>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</si>
  <si>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</si>
  <si>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</si>
  <si>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</si>
  <si>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</si>
  <si>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</si>
  <si>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</si>
  <si>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</si>
  <si>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</si>
  <si>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</si>
  <si>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</si>
  <si>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</si>
  <si>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</si>
  <si>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</si>
  <si>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</si>
  <si>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</si>
  <si>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</si>
  <si>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</si>
  <si>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</si>
  <si>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</si>
  <si>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</si>
  <si>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</si>
  <si>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</si>
  <si>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</si>
  <si>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</si>
  <si>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</si>
  <si>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</si>
  <si>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</si>
  <si>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</si>
  <si>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</si>
  <si>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</si>
  <si>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</si>
  <si>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</si>
  <si>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</si>
  <si>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</si>
  <si>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</si>
  <si>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</si>
  <si>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</si>
  <si>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</si>
  <si>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</si>
  <si>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</si>
  <si>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</si>
  <si>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</si>
  <si>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</si>
  <si>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</si>
  <si>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</si>
  <si>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</si>
  <si>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</si>
  <si>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</si>
  <si>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</si>
  <si>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</si>
  <si>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</si>
  <si>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</si>
  <si>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</si>
  <si>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</si>
  <si>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</si>
  <si>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</si>
  <si>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</si>
  <si>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</si>
  <si>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</si>
  <si>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</si>
  <si>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</si>
  <si>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</si>
  <si>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</si>
  <si>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</si>
  <si>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</si>
  <si>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</si>
  <si>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</si>
  <si>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</si>
  <si>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</si>
  <si>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</si>
  <si>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</si>
  <si>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</si>
  <si>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</si>
  <si>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</si>
  <si>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</si>
  <si>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</si>
  <si>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</si>
  <si>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</si>
  <si>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</si>
  <si>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</si>
  <si>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</si>
  <si>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</si>
  <si>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</si>
  <si>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</si>
  <si>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</si>
  <si>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</si>
  <si>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</si>
  <si>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</si>
  <si>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</si>
  <si>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</si>
  <si>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</si>
  <si>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</si>
  <si>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</si>
  <si>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</si>
  <si>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</si>
  <si>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</si>
  <si>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</si>
  <si>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</si>
  <si>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</si>
  <si>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</si>
  <si>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</si>
  <si>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</si>
  <si>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</si>
  <si>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</si>
  <si>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</si>
  <si>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</si>
  <si>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</si>
  <si>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</si>
  <si>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</si>
  <si>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</si>
  <si>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</si>
  <si>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</si>
  <si>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</si>
  <si>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</si>
  <si>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</si>
  <si>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</si>
  <si>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</si>
  <si>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</si>
  <si>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</si>
  <si>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</si>
  <si>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</si>
  <si>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</si>
  <si>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</si>
  <si>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</si>
  <si>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</si>
  <si>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</si>
  <si>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</si>
  <si>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</si>
  <si>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</si>
  <si>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</si>
  <si>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</si>
  <si>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</si>
  <si>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</si>
  <si>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</si>
  <si>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</si>
  <si>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</si>
  <si>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</si>
  <si>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</si>
  <si>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</si>
  <si>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</si>
  <si>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</si>
  <si>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</si>
  <si>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</si>
  <si>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</si>
  <si>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</si>
  <si>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</si>
  <si>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</si>
  <si>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</si>
  <si>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</si>
  <si>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</si>
  <si>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</si>
  <si>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</si>
  <si>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</si>
  <si>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</si>
  <si>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</si>
  <si>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</si>
  <si>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</si>
  <si>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</si>
  <si>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</si>
  <si>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</si>
  <si>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</si>
  <si>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</si>
  <si>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</si>
  <si>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</si>
  <si>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</si>
  <si>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</si>
  <si>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</si>
  <si>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</si>
  <si>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</si>
  <si>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</si>
  <si>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</si>
  <si>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</si>
  <si>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</si>
  <si>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</si>
  <si>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</si>
  <si>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</si>
  <si>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</si>
  <si>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</si>
  <si>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</si>
  <si>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</si>
  <si>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</si>
  <si>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</si>
  <si>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</si>
  <si>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</si>
  <si>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</si>
  <si>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</si>
  <si>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</si>
  <si>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</si>
  <si>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</si>
  <si>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</si>
  <si>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</si>
  <si>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</si>
  <si>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</si>
  <si>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</si>
  <si>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</si>
  <si>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</si>
  <si>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</si>
  <si>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</si>
  <si>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</si>
  <si>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</si>
  <si>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</si>
  <si>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</si>
  <si>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</si>
  <si>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</si>
  <si>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</si>
  <si>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</si>
  <si>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</si>
  <si>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</si>
  <si>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</si>
  <si>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</si>
  <si>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</si>
  <si>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</si>
  <si>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</si>
  <si>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</si>
  <si>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</si>
  <si>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</si>
  <si>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</si>
  <si>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</si>
  <si>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</si>
  <si>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</si>
  <si>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</si>
  <si>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</si>
  <si>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</si>
  <si>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</si>
  <si>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</si>
  <si>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</si>
  <si>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</si>
  <si>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</si>
  <si>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</si>
  <si>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</si>
  <si>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</si>
  <si>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</si>
  <si>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</si>
  <si>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</si>
  <si>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</si>
  <si>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</si>
  <si>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</si>
  <si>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</si>
  <si>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</si>
  <si>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</si>
  <si>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</si>
  <si>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</si>
  <si>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</si>
  <si>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</si>
  <si>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</si>
  <si>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</si>
  <si>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</si>
  <si>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</si>
  <si>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</si>
  <si>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</si>
  <si>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</si>
  <si>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</si>
  <si>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</si>
  <si>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</si>
  <si>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</si>
  <si>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</si>
  <si>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</si>
  <si>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</si>
  <si>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</si>
  <si>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</si>
  <si>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</si>
  <si>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</si>
  <si>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</si>
  <si>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</si>
  <si>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</si>
  <si>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</si>
  <si>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</si>
  <si>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</si>
  <si>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</si>
  <si>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</si>
  <si>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</si>
  <si>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</si>
  <si>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</si>
  <si>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</si>
  <si>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</si>
  <si>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</si>
  <si>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</si>
  <si>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</si>
  <si>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</si>
  <si>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</si>
  <si>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</si>
  <si>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</si>
  <si>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</si>
  <si>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</si>
  <si>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</si>
  <si>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</si>
  <si>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</si>
  <si>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</si>
  <si>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</si>
  <si>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</si>
  <si>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</si>
  <si>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</si>
  <si>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</si>
  <si>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</si>
  <si>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</si>
  <si>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</si>
  <si>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</si>
  <si>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</si>
  <si>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</si>
  <si>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</si>
  <si>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</si>
  <si>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</si>
  <si>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</si>
  <si>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</si>
  <si>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</si>
  <si>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</si>
  <si>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</si>
  <si>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</si>
  <si>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</si>
  <si>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</si>
  <si>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</si>
  <si>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</si>
  <si>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</si>
  <si>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</si>
  <si>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</si>
  <si>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</si>
  <si>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</si>
  <si>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</si>
  <si>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</si>
  <si>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</si>
  <si>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</si>
  <si>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</si>
  <si>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</si>
  <si>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</si>
  <si>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</si>
  <si>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</si>
  <si>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</si>
  <si>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</si>
  <si>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</si>
  <si>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</si>
  <si>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</si>
  <si>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</si>
  <si>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</si>
  <si>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</si>
  <si>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</si>
  <si>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</si>
  <si>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</si>
  <si>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</si>
  <si>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</si>
  <si>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</si>
  <si>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</si>
  <si>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</si>
  <si>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</si>
  <si>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</si>
  <si>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</si>
  <si>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</si>
  <si>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</si>
  <si>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</si>
  <si>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</si>
  <si>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</si>
  <si>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</si>
  <si>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</si>
  <si>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</si>
  <si>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</si>
  <si>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</si>
  <si>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</si>
  <si>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</si>
  <si>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</si>
  <si>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</si>
  <si>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</si>
  <si>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</si>
  <si>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</si>
  <si>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</si>
  <si>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</si>
  <si>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</si>
  <si>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</si>
  <si>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</si>
  <si>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</si>
  <si>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</si>
  <si>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</si>
  <si>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</si>
  <si>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</si>
  <si>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</si>
  <si>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</si>
  <si>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</si>
  <si>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</si>
  <si>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</si>
  <si>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</si>
  <si>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</si>
  <si>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</si>
  <si>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</si>
  <si>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</si>
  <si>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</si>
  <si>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</si>
  <si>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</si>
  <si>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</si>
  <si>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</si>
  <si>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</si>
  <si>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</si>
  <si>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</si>
  <si>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</si>
  <si>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</si>
  <si>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</si>
  <si>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</si>
  <si>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</si>
  <si>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</si>
  <si>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</si>
  <si>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</si>
  <si>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</si>
  <si>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</si>
  <si>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</si>
  <si>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</si>
  <si>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</si>
  <si>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</si>
  <si>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</si>
  <si>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</si>
  <si>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</si>
  <si>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</si>
  <si>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</si>
  <si>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</si>
  <si>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</si>
  <si>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</si>
  <si>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</si>
  <si>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</si>
  <si>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</si>
  <si>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</si>
  <si>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</si>
  <si>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</si>
  <si>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</si>
  <si>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</si>
  <si>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</si>
  <si>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</si>
  <si>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</si>
  <si>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</si>
  <si>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</si>
  <si>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</si>
  <si>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</si>
  <si>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</si>
  <si>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</si>
  <si>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</si>
  <si>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</si>
  <si>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</si>
  <si>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</si>
  <si>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</si>
  <si>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</si>
  <si>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</si>
  <si>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</si>
  <si>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</si>
  <si>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</si>
  <si>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</si>
  <si>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</si>
  <si>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</si>
  <si>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</si>
  <si>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</si>
  <si>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</si>
  <si>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</si>
  <si>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</si>
  <si>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</si>
  <si>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</si>
  <si>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</si>
  <si>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</si>
  <si>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</si>
  <si>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</si>
  <si>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</si>
  <si>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</si>
  <si>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</si>
  <si>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</si>
  <si>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</si>
  <si>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</si>
  <si>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</si>
  <si>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</si>
  <si>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</si>
  <si>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</si>
  <si>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</si>
  <si>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</si>
  <si>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</si>
  <si>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</si>
  <si>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</si>
  <si>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</si>
  <si>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</si>
  <si>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</si>
  <si>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</si>
  <si>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</si>
  <si>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</si>
  <si>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</si>
  <si>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</si>
  <si>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</si>
  <si>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</si>
  <si>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</si>
  <si>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</si>
  <si>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</si>
  <si>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</si>
  <si>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</si>
  <si>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</si>
  <si>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</si>
  <si>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</si>
  <si>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</si>
  <si>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</si>
  <si>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</si>
  <si>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</si>
  <si>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</si>
  <si>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</si>
  <si>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</si>
  <si>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</si>
  <si>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</si>
  <si>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</si>
  <si>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</si>
  <si>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</si>
  <si>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</si>
  <si>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</si>
  <si>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</si>
  <si>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</si>
  <si>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</si>
  <si>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</si>
  <si>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</si>
  <si>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</si>
  <si>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</si>
  <si>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</si>
  <si>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</si>
  <si>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</si>
  <si>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</si>
  <si>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</si>
  <si>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</si>
  <si>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</si>
  <si>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</si>
  <si>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</si>
  <si>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</si>
  <si>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</si>
  <si>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</si>
  <si>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</si>
  <si>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</si>
  <si>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</si>
  <si>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</si>
  <si>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</si>
  <si>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</si>
  <si>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</si>
  <si>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</si>
  <si>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</si>
  <si>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</si>
  <si>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</si>
  <si>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</si>
  <si>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</si>
  <si>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</si>
  <si>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</si>
  <si>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</si>
  <si>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</si>
  <si>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</si>
  <si>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</si>
  <si>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</si>
  <si>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</si>
  <si>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</si>
  <si>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</si>
  <si>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</si>
  <si>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</si>
  <si>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</si>
  <si>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</si>
  <si>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</si>
  <si>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</si>
  <si>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</si>
  <si>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</si>
  <si>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</si>
  <si>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</si>
  <si>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</si>
  <si>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</si>
  <si>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</si>
  <si>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</si>
  <si>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</si>
  <si>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</si>
  <si>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</si>
  <si>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</si>
  <si>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</si>
  <si>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</si>
  <si>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</si>
  <si>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</si>
  <si>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</si>
  <si>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</si>
  <si>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</si>
  <si>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</si>
  <si>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</si>
  <si>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</si>
  <si>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</si>
  <si>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</si>
  <si>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</si>
  <si>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</si>
  <si>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</si>
  <si>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</si>
  <si>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</si>
  <si>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</si>
  <si>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</si>
  <si>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</si>
  <si>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</si>
  <si>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</si>
  <si>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</si>
  <si>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</si>
  <si>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</si>
  <si>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</si>
  <si>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</si>
  <si>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</si>
  <si>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</si>
  <si>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</si>
  <si>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</si>
  <si>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</si>
  <si>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</si>
  <si>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</si>
  <si>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</si>
  <si>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</si>
  <si>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</si>
  <si>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</si>
  <si>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</si>
  <si>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</si>
  <si>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</si>
  <si>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</si>
  <si>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</si>
  <si>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</si>
  <si>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</si>
  <si>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</si>
  <si>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</si>
  <si>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</si>
  <si>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</si>
  <si>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</si>
  <si>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</si>
  <si>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</si>
  <si>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</si>
  <si>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</si>
  <si>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</si>
  <si>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</si>
  <si>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</si>
  <si>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</si>
  <si>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</si>
  <si>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</si>
  <si>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</si>
  <si>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</si>
  <si>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</si>
  <si>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</si>
  <si>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</si>
  <si>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</si>
  <si>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</si>
  <si>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</si>
  <si>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</si>
  <si>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</si>
  <si>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</si>
  <si>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</si>
  <si>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</si>
  <si>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</si>
  <si>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</si>
  <si>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</si>
  <si>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</si>
  <si>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</si>
  <si>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</si>
  <si>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</si>
  <si>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</si>
  <si>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</si>
  <si>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</si>
  <si>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</si>
  <si>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</si>
  <si>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</si>
  <si>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</si>
  <si>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</si>
  <si>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</si>
  <si>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</si>
  <si>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</si>
  <si>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</si>
  <si>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</si>
  <si>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</si>
  <si>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</si>
  <si>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</si>
  <si>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</si>
  <si>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</si>
  <si>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</si>
  <si>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</si>
  <si>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</si>
  <si>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</si>
  <si>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</si>
  <si>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</si>
  <si>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</si>
  <si>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</si>
  <si>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</si>
  <si>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</si>
  <si>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</si>
  <si>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</si>
  <si>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</si>
  <si>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</si>
  <si>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</si>
  <si>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</si>
  <si>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</si>
  <si>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</si>
  <si>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</si>
  <si>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</si>
  <si>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</si>
  <si>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</si>
  <si>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</si>
  <si>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</si>
  <si>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</si>
  <si>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</si>
  <si>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</si>
  <si>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</si>
  <si>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</si>
  <si>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</si>
  <si>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</si>
  <si>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</si>
  <si>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</si>
  <si>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</si>
  <si>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</si>
  <si>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</si>
  <si>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</si>
  <si>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</si>
  <si>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</si>
  <si>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</si>
  <si>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</si>
  <si>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</si>
  <si>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</si>
  <si>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</si>
  <si>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</si>
  <si>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</si>
  <si>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</si>
  <si>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</si>
  <si>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</si>
  <si>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</si>
  <si>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</si>
  <si>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</si>
  <si>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</si>
  <si>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</si>
  <si>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</si>
  <si>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</si>
  <si>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</si>
  <si>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</si>
  <si>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</si>
  <si>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</si>
  <si>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</si>
  <si>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</si>
  <si>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</si>
  <si>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</si>
  <si>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</si>
  <si>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</si>
  <si>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</si>
  <si>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</si>
  <si>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</si>
  <si>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</si>
  <si>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</si>
  <si>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</si>
  <si>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</si>
  <si>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</si>
  <si>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</si>
  <si>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</si>
  <si>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</si>
  <si>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</si>
  <si>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</si>
  <si>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</si>
  <si>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</si>
  <si>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</si>
  <si>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</si>
  <si>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</si>
  <si>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</si>
  <si>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</si>
  <si>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</si>
  <si>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</si>
  <si>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</si>
  <si>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</si>
  <si>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</si>
  <si>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</si>
  <si>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</si>
  <si>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</si>
  <si>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</si>
  <si>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</si>
  <si>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</si>
  <si>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</si>
  <si>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</si>
  <si>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</si>
  <si>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</si>
  <si>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</si>
  <si>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</si>
  <si>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</si>
  <si>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</si>
  <si>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</si>
  <si>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</si>
  <si>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</si>
  <si>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</si>
  <si>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</si>
  <si>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</si>
  <si>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</si>
  <si>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</si>
  <si>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</si>
  <si>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</si>
  <si>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</si>
  <si>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</si>
  <si>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</si>
  <si>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</si>
  <si>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</si>
  <si>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</si>
  <si>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</si>
  <si>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</si>
  <si>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</si>
  <si>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</si>
  <si>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</si>
  <si>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</si>
  <si>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</si>
  <si>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</si>
  <si>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</si>
  <si>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</si>
  <si>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</si>
  <si>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</si>
  <si>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</si>
  <si>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</si>
  <si>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</si>
  <si>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</si>
  <si>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</si>
  <si>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</si>
  <si>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</si>
  <si>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</si>
  <si>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</si>
  <si>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</si>
  <si>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</si>
  <si>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</si>
  <si>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</si>
  <si>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</si>
  <si>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</si>
  <si>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</si>
  <si>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</si>
  <si>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</si>
  <si>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</si>
  <si>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</si>
  <si>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</si>
  <si>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</si>
  <si>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</si>
  <si>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</si>
  <si>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</si>
  <si>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</si>
  <si>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</si>
  <si>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</si>
  <si>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</si>
  <si>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</si>
  <si>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</si>
  <si>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</si>
  <si>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</si>
  <si>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</si>
  <si>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</si>
  <si>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</si>
  <si>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</si>
  <si>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</si>
  <si>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</si>
  <si>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</si>
  <si>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</si>
  <si>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</si>
  <si>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</si>
  <si>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</si>
  <si>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</si>
  <si>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</si>
  <si>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</si>
  <si>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</si>
  <si>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</si>
  <si>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</si>
  <si>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</si>
  <si>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</si>
  <si>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</si>
  <si>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</si>
  <si>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</si>
  <si>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</si>
  <si>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</si>
  <si>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</si>
  <si>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</si>
  <si>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</si>
  <si>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</si>
  <si>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</si>
  <si>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</si>
  <si>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</si>
  <si>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</si>
  <si>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</si>
  <si>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</si>
  <si>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</si>
  <si>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</si>
  <si>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</si>
  <si>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</si>
  <si>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</si>
  <si>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</si>
  <si>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</si>
  <si>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</si>
  <si>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</si>
  <si>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</si>
  <si>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</si>
  <si>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</si>
  <si>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</si>
  <si>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</si>
  <si>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</si>
  <si>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</si>
  <si>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</si>
  <si>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</si>
  <si>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</si>
  <si>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</si>
  <si>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</si>
  <si>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</si>
  <si>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</si>
  <si>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</si>
  <si>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</si>
  <si>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</si>
  <si>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</si>
  <si>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</si>
  <si>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</si>
  <si>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</si>
  <si>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</si>
  <si>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</si>
  <si>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</si>
  <si>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</si>
  <si>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</si>
  <si>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</si>
  <si>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</si>
  <si>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</si>
  <si>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</si>
  <si>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</si>
  <si>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</si>
  <si>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</si>
  <si>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</si>
  <si>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</si>
  <si>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</si>
  <si>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</si>
  <si>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</si>
  <si>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</si>
  <si>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</si>
  <si>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</si>
  <si>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</si>
  <si>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</si>
  <si>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</si>
  <si>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</si>
  <si>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</si>
  <si>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</si>
  <si>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</si>
  <si>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</si>
  <si>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</si>
  <si>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</si>
  <si>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</si>
  <si>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</si>
  <si>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</si>
  <si>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</si>
  <si>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</si>
  <si>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</si>
  <si>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</si>
  <si>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</si>
  <si>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</si>
  <si>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</si>
  <si>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</si>
  <si>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</si>
  <si>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</si>
  <si>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</si>
  <si>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</si>
  <si>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</si>
  <si>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</si>
  <si>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</si>
  <si>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</si>
  <si>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</si>
  <si>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</si>
  <si>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</si>
  <si>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</si>
  <si>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</si>
  <si>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</si>
  <si>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</si>
  <si>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</si>
  <si>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</si>
  <si>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</si>
  <si>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</si>
  <si>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</si>
  <si>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</si>
  <si>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</si>
  <si>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</si>
  <si>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</si>
  <si>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</si>
  <si>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</si>
  <si>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</si>
  <si>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</si>
  <si>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</si>
  <si>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</si>
  <si>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</si>
  <si>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</si>
  <si>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</si>
  <si>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</si>
  <si>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</si>
  <si>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</si>
  <si>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</si>
  <si>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</si>
  <si>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</si>
  <si>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</si>
  <si>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</si>
  <si>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</si>
  <si>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</si>
  <si>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</si>
  <si>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</si>
  <si>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</si>
  <si>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</si>
  <si>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</si>
  <si>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</si>
  <si>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</si>
  <si>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</si>
  <si>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</si>
  <si>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</si>
  <si>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</si>
  <si>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</si>
  <si>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</si>
  <si>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</si>
  <si>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</si>
  <si>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</si>
  <si>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</si>
  <si>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</si>
  <si>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</si>
  <si>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</si>
  <si>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</si>
  <si>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</si>
  <si>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</si>
  <si>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</si>
  <si>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</si>
  <si>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</si>
  <si>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</si>
  <si>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</si>
  <si>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</si>
  <si>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</si>
  <si>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</si>
  <si>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</si>
  <si>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</si>
  <si>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</si>
  <si>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</si>
  <si>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</si>
  <si>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</si>
  <si>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</si>
  <si>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</si>
  <si>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</si>
  <si>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</si>
  <si>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</si>
  <si>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</si>
  <si>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</si>
  <si>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</si>
  <si>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</si>
  <si>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</si>
  <si>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</si>
  <si>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</si>
  <si>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</si>
  <si>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</si>
  <si>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</si>
  <si>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</si>
  <si>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</si>
  <si>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</si>
  <si>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</si>
  <si>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</si>
  <si>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</si>
  <si>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</si>
  <si>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</si>
  <si>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</si>
  <si>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</si>
  <si>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</si>
  <si>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</si>
  <si>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</si>
  <si>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</si>
  <si>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</si>
  <si>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</si>
  <si>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</si>
  <si>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</si>
  <si>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</si>
  <si>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</si>
  <si>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</si>
  <si>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</si>
  <si>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</si>
  <si>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</si>
  <si>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</si>
  <si>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</si>
  <si>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</si>
  <si>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</si>
  <si>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</si>
  <si>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</si>
  <si>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</si>
  <si>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</si>
  <si>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</si>
  <si>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</si>
  <si>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</si>
  <si>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</si>
  <si>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</si>
  <si>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</si>
  <si>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</si>
  <si>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</si>
  <si>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</si>
  <si>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</si>
  <si>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</si>
  <si>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</si>
  <si>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</si>
  <si>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</si>
  <si>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</si>
  <si>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</si>
  <si>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</si>
  <si>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</si>
  <si>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</si>
  <si>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</si>
  <si>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</si>
  <si>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</si>
  <si>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</si>
  <si>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</si>
  <si>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</si>
  <si>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</si>
  <si>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</si>
  <si>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</si>
  <si>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</si>
  <si>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</si>
  <si>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</si>
  <si>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</si>
  <si>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</si>
  <si>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</si>
  <si>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</si>
  <si>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</si>
  <si>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</si>
  <si>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</si>
  <si>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</si>
  <si>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</si>
  <si>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</si>
  <si>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</si>
  <si>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</si>
  <si>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</si>
  <si>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</si>
  <si>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</si>
  <si>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</si>
  <si>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</si>
  <si>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</si>
  <si>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</si>
  <si>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</si>
  <si>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</si>
  <si>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</si>
  <si>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</si>
  <si>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</si>
  <si>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</si>
  <si>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</si>
  <si>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</si>
  <si>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</si>
  <si>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</si>
  <si>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</si>
  <si>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</si>
  <si>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</si>
  <si>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</si>
  <si>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</si>
  <si>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</si>
  <si>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</si>
  <si>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</si>
  <si>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</si>
  <si>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</si>
  <si>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</si>
  <si>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</si>
  <si>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</si>
  <si>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</si>
  <si>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</si>
  <si>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</si>
  <si>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</si>
  <si>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</si>
  <si>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</si>
  <si>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</si>
  <si>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</si>
  <si>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</si>
  <si>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</si>
  <si>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</si>
  <si>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</si>
  <si>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</si>
  <si>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</si>
  <si>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</si>
  <si>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</si>
  <si>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</si>
  <si>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</si>
  <si>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</si>
  <si>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</si>
  <si>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</si>
  <si>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</si>
  <si>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</si>
  <si>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</si>
  <si>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</si>
  <si>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</si>
  <si>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</si>
  <si>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</si>
  <si>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</si>
  <si>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</si>
  <si>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</si>
  <si>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</si>
  <si>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</si>
  <si>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</si>
  <si>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</si>
  <si>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</si>
  <si>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</si>
  <si>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</si>
  <si>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</si>
  <si>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</si>
  <si>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</si>
  <si>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</si>
  <si>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</si>
  <si>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</si>
  <si>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</si>
  <si>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</si>
  <si>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</si>
  <si>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</si>
  <si>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</si>
  <si>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</si>
  <si>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</si>
  <si>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</si>
  <si>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</si>
  <si>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</si>
  <si>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</si>
  <si>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</si>
  <si>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</si>
  <si>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</si>
  <si>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</si>
  <si>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</si>
  <si>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</si>
  <si>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</si>
  <si>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</si>
  <si>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</si>
  <si>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</si>
  <si>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</si>
  <si>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</si>
  <si>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</si>
  <si>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</si>
  <si>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</si>
  <si>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</si>
  <si>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</si>
  <si>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</si>
  <si>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</si>
  <si>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</si>
  <si>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</si>
  <si>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</si>
  <si>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</si>
  <si>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</si>
  <si>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</si>
  <si>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</si>
  <si>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</si>
  <si>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</si>
  <si>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</si>
  <si>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</si>
  <si>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</si>
  <si>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</si>
  <si>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</si>
  <si>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</si>
  <si>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</si>
  <si>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</si>
  <si>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</si>
  <si>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</si>
  <si>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</si>
  <si>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</si>
  <si>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</si>
  <si>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</si>
  <si>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</si>
  <si>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</si>
  <si>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</si>
  <si>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</si>
  <si>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</si>
  <si>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</si>
  <si>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</si>
  <si>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</si>
  <si>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</si>
  <si>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</si>
  <si>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</si>
  <si>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</si>
  <si>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</si>
  <si>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</si>
  <si>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</si>
  <si>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</si>
  <si>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</si>
  <si>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</si>
  <si>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</si>
  <si>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</si>
  <si>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</si>
  <si>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</si>
  <si>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</si>
  <si>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</si>
  <si>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</si>
  <si>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</si>
  <si>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</si>
  <si>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</si>
  <si>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</si>
  <si>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</si>
  <si>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</si>
  <si>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</si>
  <si>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</si>
  <si>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</si>
  <si>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</si>
  <si>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</si>
  <si>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</si>
  <si>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</si>
  <si>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</si>
  <si>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</si>
  <si>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</si>
  <si>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</si>
  <si>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</si>
  <si>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</si>
  <si>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</si>
  <si>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</si>
  <si>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</si>
  <si>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</si>
  <si>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</si>
  <si>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</si>
  <si>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</si>
  <si>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</si>
  <si>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</si>
  <si>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</si>
  <si>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</si>
  <si>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</si>
  <si>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</si>
  <si>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</si>
  <si>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</si>
  <si>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</si>
  <si>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</si>
  <si>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</si>
  <si>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</si>
  <si>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</si>
  <si>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</si>
  <si>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</si>
  <si>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</si>
  <si>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</si>
  <si>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</si>
  <si>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</si>
  <si>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</si>
  <si>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</si>
  <si>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</si>
  <si>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</si>
  <si>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</si>
  <si>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</si>
  <si>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</si>
  <si>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</si>
  <si>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</si>
  <si>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</si>
  <si>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</si>
  <si>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</si>
  <si>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</si>
  <si>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</si>
  <si>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</si>
  <si>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</si>
  <si>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</si>
  <si>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</si>
  <si>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</si>
  <si>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</si>
  <si>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</si>
  <si>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</si>
  <si>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</si>
  <si>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</si>
  <si>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</si>
  <si>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</si>
  <si>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</si>
  <si>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</si>
  <si>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</si>
  <si>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</si>
  <si>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</si>
  <si>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</si>
  <si>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</si>
  <si>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</si>
  <si>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</si>
  <si>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</si>
  <si>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</si>
  <si>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</si>
  <si>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</si>
  <si>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</si>
  <si>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</si>
  <si>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</si>
  <si>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</si>
  <si>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</si>
  <si>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</si>
  <si>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</si>
  <si>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</si>
  <si>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</si>
  <si>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</si>
  <si>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</si>
  <si>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</si>
  <si>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</si>
  <si>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</si>
  <si>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</si>
  <si>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</si>
  <si>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</si>
  <si>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</si>
  <si>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</si>
  <si>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</si>
  <si>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</si>
  <si>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</si>
  <si>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</si>
  <si>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</si>
  <si>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</si>
  <si>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</si>
  <si>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</si>
  <si>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</si>
  <si>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</si>
  <si>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</si>
  <si>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</si>
  <si>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</si>
  <si>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</si>
  <si>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</si>
  <si>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</si>
  <si>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</si>
  <si>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</si>
  <si>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</si>
  <si>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</si>
  <si>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</si>
  <si>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</si>
  <si>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</si>
  <si>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</si>
  <si>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</si>
  <si>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</si>
  <si>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</si>
  <si>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</si>
  <si>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</si>
  <si>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</si>
  <si>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</si>
  <si>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</si>
  <si>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</si>
  <si>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</si>
  <si>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</si>
  <si>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</si>
  <si>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</si>
  <si>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</si>
  <si>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</si>
  <si>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</si>
  <si>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</si>
  <si>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</si>
  <si>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</si>
  <si>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</si>
  <si>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</si>
  <si>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</si>
  <si>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</si>
  <si>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</si>
  <si>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</si>
  <si>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</si>
  <si>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</si>
  <si>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</si>
  <si>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</si>
  <si>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</si>
  <si>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</si>
  <si>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</si>
  <si>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</si>
  <si>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</si>
  <si>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</si>
  <si>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</si>
  <si>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</si>
  <si>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</si>
  <si>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</si>
  <si>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</si>
  <si>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</si>
  <si>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</si>
  <si>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</si>
  <si>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</si>
  <si>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</si>
  <si>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</si>
  <si>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</si>
  <si>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</si>
  <si>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</si>
  <si>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</si>
  <si>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</si>
  <si>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</si>
  <si>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</si>
  <si>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</si>
  <si>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</si>
  <si>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</si>
  <si>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</si>
  <si>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</si>
  <si>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</si>
  <si>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</si>
  <si>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</si>
  <si>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</si>
  <si>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</si>
  <si>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</si>
  <si>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</si>
  <si>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</si>
  <si>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</si>
  <si>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</si>
  <si>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</si>
  <si>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</si>
  <si>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</si>
  <si>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</si>
  <si>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</si>
  <si>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</si>
  <si>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</si>
  <si>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</si>
  <si>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</si>
  <si>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</si>
  <si>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</si>
  <si>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</si>
  <si>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</si>
  <si>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</si>
  <si>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</si>
  <si>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</si>
  <si>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</si>
  <si>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</si>
  <si>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</si>
  <si>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</si>
  <si>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</si>
  <si>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</si>
  <si>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</si>
  <si>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</si>
  <si>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</si>
  <si>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</si>
  <si>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</si>
  <si>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</si>
  <si>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</si>
  <si>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</si>
  <si>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</si>
  <si>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</si>
  <si>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</si>
  <si>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</si>
  <si>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</si>
  <si>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</si>
  <si>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</si>
  <si>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</si>
  <si>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</si>
  <si>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</si>
  <si>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</si>
  <si>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</si>
  <si>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</si>
  <si>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</si>
  <si>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</si>
  <si>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</si>
  <si>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</si>
  <si>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</si>
  <si>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</si>
  <si>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</si>
  <si>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</si>
  <si>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</si>
  <si>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</si>
  <si>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</si>
  <si>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</si>
  <si>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</si>
  <si>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</si>
  <si>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</si>
  <si>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</si>
  <si>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</si>
  <si>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</si>
  <si>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</si>
  <si>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</si>
  <si>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</si>
  <si>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</si>
  <si>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</si>
  <si>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</si>
  <si>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</si>
  <si>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</si>
  <si>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</si>
  <si>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</si>
  <si>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</si>
  <si>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</si>
  <si>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</si>
  <si>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</si>
  <si>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</si>
  <si>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</si>
  <si>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</si>
  <si>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</si>
  <si>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</si>
  <si>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</si>
  <si>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</si>
  <si>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</si>
  <si>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</si>
  <si>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</si>
  <si>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</si>
  <si>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</si>
  <si>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</si>
  <si>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</si>
  <si>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</si>
  <si>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</si>
  <si>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</si>
  <si>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</si>
  <si>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</si>
  <si>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</si>
  <si>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</si>
  <si>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</si>
  <si>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</si>
  <si>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</si>
  <si>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</si>
  <si>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</si>
  <si>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</si>
  <si>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</si>
  <si>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</si>
  <si>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</si>
  <si>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</si>
  <si>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</si>
  <si>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</si>
  <si>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</si>
  <si>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</si>
  <si>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</si>
  <si>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</si>
  <si>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</si>
  <si>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</si>
  <si>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</si>
  <si>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</si>
  <si>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</si>
  <si>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</si>
  <si>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</si>
  <si>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</si>
  <si>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</si>
  <si>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</si>
  <si>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</si>
  <si>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</si>
  <si>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</si>
  <si>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</si>
  <si>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</si>
  <si>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</si>
  <si>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</si>
  <si>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</si>
  <si>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</si>
  <si>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</si>
  <si>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</si>
  <si>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</si>
  <si>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</si>
  <si>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</si>
  <si>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</si>
  <si>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</si>
  <si>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</si>
  <si>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</si>
  <si>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</si>
  <si>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</si>
  <si>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</si>
  <si>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</si>
  <si>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</si>
  <si>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</si>
  <si>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</si>
  <si>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</si>
  <si>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</si>
  <si>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</si>
  <si>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</si>
  <si>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</si>
  <si>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</si>
  <si>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</si>
  <si>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</si>
  <si>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</si>
  <si>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</si>
  <si>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</si>
  <si>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</si>
  <si>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</si>
  <si>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</si>
  <si>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</si>
  <si>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</si>
  <si>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</si>
  <si>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</si>
  <si>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</si>
  <si>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</si>
  <si>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</si>
  <si>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</si>
  <si>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</si>
  <si>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</si>
  <si>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</si>
  <si>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</si>
  <si>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</si>
  <si>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</si>
  <si>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</si>
  <si>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</si>
  <si>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</si>
  <si>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</si>
  <si>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</si>
  <si>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</si>
  <si>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</si>
  <si>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</si>
  <si>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</si>
  <si>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</si>
  <si>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</si>
  <si>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</si>
  <si>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</si>
  <si>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</si>
  <si>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</si>
  <si>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</si>
  <si>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</si>
  <si>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</si>
  <si>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</si>
  <si>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</si>
  <si>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</si>
  <si>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</si>
  <si>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</si>
  <si>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</si>
  <si>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</si>
  <si>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</si>
  <si>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</si>
  <si>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</si>
  <si>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</si>
  <si>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</si>
  <si>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</si>
  <si>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</si>
  <si>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</si>
  <si>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</si>
  <si>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</si>
  <si>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</si>
  <si>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</si>
  <si>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</si>
  <si>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</si>
  <si>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</si>
  <si>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</si>
  <si>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</si>
  <si>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</si>
  <si>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</si>
  <si>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</si>
  <si>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</si>
  <si>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</si>
  <si>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</si>
  <si>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</si>
  <si>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</si>
  <si>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</si>
  <si>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</si>
  <si>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</si>
  <si>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</si>
  <si>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</si>
  <si>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</si>
  <si>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</si>
  <si>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</si>
  <si>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</si>
  <si>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</si>
  <si>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</si>
  <si>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</si>
  <si>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</si>
  <si>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</si>
  <si>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</si>
  <si>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</si>
  <si>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</si>
  <si>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</si>
  <si>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</si>
  <si>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</si>
  <si>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</si>
  <si>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</si>
  <si>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</si>
  <si>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</si>
  <si>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</si>
  <si>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</si>
  <si>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</si>
  <si>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</si>
  <si>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</si>
  <si>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</si>
  <si>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</si>
  <si>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</si>
  <si>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</si>
  <si>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</si>
  <si>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</si>
  <si>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</si>
  <si>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</si>
  <si>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</si>
  <si>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</si>
  <si>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</si>
  <si>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</si>
  <si>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</si>
  <si>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</si>
  <si>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</si>
  <si>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</si>
  <si>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</si>
  <si>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</si>
  <si>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</si>
  <si>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</si>
  <si>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</si>
  <si>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</si>
  <si>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</si>
  <si>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</si>
  <si>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</si>
  <si>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</si>
  <si>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</si>
  <si>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</si>
  <si>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</si>
  <si>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</si>
  <si>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</si>
  <si>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</si>
  <si>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</si>
  <si>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</si>
  <si>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</si>
  <si>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</si>
  <si>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</si>
  <si>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</si>
  <si>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</si>
  <si>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</si>
  <si>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</si>
  <si>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</si>
  <si>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</si>
  <si>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</si>
  <si>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</si>
  <si>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</si>
  <si>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</si>
  <si>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</si>
  <si>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</si>
  <si>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</si>
  <si>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</si>
  <si>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</si>
  <si>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</si>
  <si>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</si>
  <si>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</si>
  <si>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</si>
  <si>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</si>
  <si>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</si>
  <si>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</si>
  <si>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</si>
  <si>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</si>
  <si>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</si>
  <si>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</si>
  <si>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</si>
  <si>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</si>
  <si>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</si>
  <si>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</si>
  <si>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</si>
  <si>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</si>
  <si>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</si>
  <si>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</si>
  <si>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</si>
  <si>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</si>
  <si>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</si>
  <si>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</si>
  <si>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</si>
  <si>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</si>
  <si>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</si>
  <si>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</si>
  <si>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</si>
  <si>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</si>
  <si>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</si>
  <si>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</si>
  <si>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</si>
  <si>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</si>
  <si>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</si>
  <si>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</si>
  <si>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</si>
  <si>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</si>
  <si>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</si>
  <si>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</si>
  <si>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</si>
  <si>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</si>
  <si>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</si>
  <si>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</si>
  <si>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</si>
  <si>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</si>
  <si>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</si>
  <si>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</si>
  <si>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</si>
  <si>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</si>
  <si>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</si>
  <si>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</si>
  <si>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</si>
  <si>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</si>
  <si>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</si>
  <si>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</si>
  <si>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</si>
  <si>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</si>
  <si>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</si>
  <si>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</si>
  <si>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</si>
  <si>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</si>
  <si>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</si>
  <si>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</si>
  <si>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</si>
  <si>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</si>
  <si>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</si>
  <si>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</si>
  <si>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</si>
  <si>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</si>
  <si>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</si>
  <si>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</si>
  <si>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</si>
  <si>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</si>
  <si>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</si>
  <si>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</si>
  <si>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</si>
  <si>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</si>
  <si>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</si>
  <si>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</si>
  <si>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</si>
  <si>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</si>
  <si>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</si>
  <si>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</si>
  <si>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</si>
  <si>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</si>
  <si>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</si>
  <si>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</si>
  <si>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</si>
  <si>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</si>
  <si>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</si>
  <si>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</si>
  <si>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</si>
  <si>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</si>
  <si>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</si>
  <si>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</si>
  <si>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</si>
  <si>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</si>
  <si>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</si>
  <si>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</si>
  <si>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</si>
  <si>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</si>
  <si>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</si>
  <si>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</si>
  <si>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</si>
  <si>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</si>
  <si>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</si>
  <si>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</si>
  <si>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</si>
  <si>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</si>
  <si>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</si>
  <si>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</si>
  <si>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</si>
  <si>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</si>
  <si>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</si>
  <si>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</si>
  <si>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</si>
  <si>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</si>
  <si>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</si>
  <si>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</si>
  <si>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</si>
  <si>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</si>
  <si>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</si>
  <si>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</si>
  <si>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</si>
  <si>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</si>
  <si>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</si>
  <si>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</si>
  <si>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</si>
  <si>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</si>
  <si>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</si>
  <si>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</si>
  <si>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</si>
  <si>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</si>
  <si>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</si>
  <si>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</si>
  <si>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</si>
  <si>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</si>
  <si>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</si>
  <si>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</si>
  <si>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</si>
  <si>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</si>
  <si>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</si>
  <si>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</si>
  <si>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</si>
  <si>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</si>
  <si>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</si>
  <si>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</si>
  <si>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</si>
  <si>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</si>
  <si>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</si>
  <si>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</si>
  <si>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</si>
  <si>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</si>
  <si>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</si>
  <si>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</si>
  <si>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</si>
  <si>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</si>
  <si>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</si>
  <si>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</si>
  <si>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</si>
  <si>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</si>
  <si>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</si>
  <si>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</si>
  <si>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</si>
  <si>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</si>
  <si>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</si>
  <si>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</si>
  <si>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</si>
  <si>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</si>
  <si>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</si>
  <si>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</si>
  <si>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</si>
  <si>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</si>
  <si>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</si>
  <si>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</si>
  <si>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</si>
  <si>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</si>
  <si>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</si>
  <si>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</si>
  <si>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</si>
  <si>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</si>
  <si>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</si>
  <si>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</si>
  <si>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</si>
  <si>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</si>
  <si>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</si>
  <si>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</si>
  <si>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</si>
  <si>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</si>
  <si>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</si>
  <si>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</si>
  <si>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</si>
  <si>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</si>
  <si>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</si>
  <si>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</si>
  <si>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</si>
  <si>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</si>
  <si>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</si>
  <si>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</si>
  <si>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</si>
  <si>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</si>
  <si>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</si>
  <si>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</si>
  <si>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</si>
  <si>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</si>
  <si>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</si>
  <si>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</si>
  <si>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</si>
  <si>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</si>
  <si>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</si>
  <si>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</si>
  <si>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</si>
  <si>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</si>
  <si>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</si>
  <si>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</si>
  <si>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</si>
  <si>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</si>
  <si>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</si>
  <si>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</si>
  <si>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</si>
  <si>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</si>
  <si>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</si>
  <si>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</si>
  <si>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</si>
  <si>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</si>
  <si>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</si>
  <si>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</si>
  <si>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</si>
  <si>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</si>
  <si>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</si>
  <si>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</si>
  <si>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</si>
  <si>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</si>
  <si>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</si>
  <si>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</si>
  <si>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</si>
  <si>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</si>
  <si>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</si>
  <si>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</si>
  <si>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</si>
  <si>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</si>
  <si>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</si>
  <si>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</si>
  <si>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</si>
  <si>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</si>
  <si>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</si>
  <si>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</si>
  <si>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</si>
  <si>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</si>
  <si>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</si>
  <si>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</si>
  <si>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</si>
  <si>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</si>
  <si>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</si>
  <si>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</si>
  <si>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</si>
  <si>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</si>
  <si>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</si>
  <si>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</si>
  <si>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</si>
  <si>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</si>
  <si>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</si>
  <si>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</si>
  <si>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</si>
  <si>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</si>
  <si>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</si>
  <si>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</si>
  <si>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</si>
  <si>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</si>
  <si>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</si>
  <si>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</si>
  <si>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</si>
  <si>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</si>
  <si>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</si>
  <si>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</si>
  <si>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</si>
  <si>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</si>
  <si>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</si>
  <si>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</si>
  <si>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</si>
  <si>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</si>
  <si>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</si>
  <si>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</si>
  <si>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</si>
  <si>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</si>
  <si>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</si>
  <si>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</si>
  <si>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</si>
  <si>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</si>
  <si>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</si>
  <si>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</si>
  <si>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</si>
  <si>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</si>
  <si>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</si>
  <si>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</si>
  <si>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</si>
  <si>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</si>
  <si>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</si>
  <si>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</si>
  <si>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</si>
  <si>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</si>
  <si>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</si>
  <si>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</si>
  <si>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</si>
  <si>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</si>
  <si>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</si>
  <si>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</si>
  <si>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</si>
  <si>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</si>
  <si>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</si>
  <si>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</si>
  <si>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</si>
  <si>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</si>
  <si>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</si>
  <si>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</si>
  <si>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</si>
  <si>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</si>
  <si>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</si>
  <si>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</si>
  <si>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</si>
  <si>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</si>
  <si>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</si>
  <si>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</si>
  <si>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</si>
  <si>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</si>
  <si>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</si>
  <si>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</si>
  <si>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</si>
  <si>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</si>
  <si>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</si>
  <si>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</si>
  <si>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</si>
  <si>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</si>
  <si>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</si>
  <si>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</si>
  <si>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</si>
  <si>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</si>
  <si>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</si>
  <si>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</si>
  <si>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</si>
  <si>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</si>
  <si>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</si>
  <si>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</si>
  <si>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</si>
  <si>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</si>
  <si>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</si>
  <si>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</si>
  <si>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</si>
  <si>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</si>
  <si>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</si>
  <si>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</si>
  <si>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</si>
  <si>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</si>
  <si>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</si>
  <si>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</si>
  <si>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</si>
  <si>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</si>
  <si>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</si>
  <si>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</si>
  <si>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</si>
  <si>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</si>
  <si>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</si>
  <si>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</si>
  <si>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</si>
  <si>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</si>
  <si>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</si>
  <si>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</si>
  <si>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</si>
  <si>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</si>
  <si>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</si>
  <si>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</si>
  <si>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</si>
  <si>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</si>
  <si>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</si>
  <si>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</si>
  <si>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</si>
  <si>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</si>
  <si>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</si>
  <si>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</si>
  <si>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</si>
  <si>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</si>
  <si>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</si>
  <si>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</si>
  <si>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</si>
  <si>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</si>
  <si>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</si>
  <si>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</si>
  <si>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</si>
  <si>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</si>
  <si>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</si>
  <si>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</si>
  <si>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</si>
  <si>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</si>
  <si>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</si>
  <si>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</si>
  <si>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</si>
  <si>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</si>
  <si>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</si>
  <si>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</si>
  <si>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</si>
  <si>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</si>
  <si>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</si>
  <si>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</si>
  <si>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</si>
  <si>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</si>
  <si>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</si>
  <si>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</si>
  <si>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</si>
  <si>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</si>
  <si>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</si>
  <si>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</si>
  <si>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</si>
  <si>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</si>
  <si>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</si>
  <si>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</si>
  <si>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</si>
  <si>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</si>
  <si>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</si>
  <si>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</si>
  <si>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</si>
  <si>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</si>
  <si>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</si>
  <si>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</si>
  <si>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</si>
  <si>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</si>
  <si>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</si>
  <si>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</si>
  <si>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</si>
  <si>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</si>
  <si>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</si>
  <si>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</si>
  <si>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</si>
  <si>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</si>
  <si>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</si>
  <si>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</si>
  <si>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</si>
  <si>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</si>
  <si>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</si>
  <si>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</si>
  <si>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</si>
  <si>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</si>
  <si>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</si>
  <si>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</si>
  <si>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</si>
  <si>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</si>
  <si>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</si>
  <si>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</si>
  <si>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</si>
  <si>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</si>
  <si>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</si>
  <si>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</si>
  <si>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</si>
  <si>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</si>
  <si>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</si>
  <si>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</si>
  <si>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</si>
  <si>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</si>
  <si>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</si>
  <si>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</si>
  <si>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</si>
  <si>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</si>
  <si>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</si>
  <si>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</si>
  <si>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</si>
  <si>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</si>
  <si>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</si>
  <si>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</si>
  <si>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</si>
  <si>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</si>
  <si>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</si>
  <si>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</si>
  <si>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</si>
  <si>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</si>
  <si>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</si>
  <si>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</si>
  <si>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</si>
  <si>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</si>
  <si>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</si>
  <si>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</si>
  <si>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</si>
  <si>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</si>
  <si>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</si>
  <si>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</si>
  <si>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</si>
  <si>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</si>
  <si>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</si>
  <si>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</si>
  <si>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</si>
  <si>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</si>
  <si>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</si>
  <si>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</si>
  <si>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</si>
  <si>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</si>
  <si>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</si>
  <si>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</si>
  <si>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</si>
  <si>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</si>
  <si>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</si>
  <si>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</si>
  <si>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</si>
  <si>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</si>
  <si>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</si>
  <si>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</si>
  <si>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</si>
  <si>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</si>
  <si>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</si>
  <si>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</si>
  <si>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</si>
  <si>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</si>
  <si>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</si>
  <si>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</si>
  <si>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</si>
  <si>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</si>
  <si>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</si>
  <si>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</si>
  <si>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</si>
  <si>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</si>
  <si>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</si>
  <si>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</si>
  <si>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</si>
  <si>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</si>
  <si>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</si>
  <si>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</si>
  <si>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</si>
  <si>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</si>
  <si>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</si>
  <si>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</si>
  <si>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</si>
  <si>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</si>
  <si>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</si>
  <si>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</si>
  <si>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</si>
  <si>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</si>
  <si>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</si>
  <si>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</si>
  <si>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</si>
  <si>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</si>
  <si>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</si>
  <si>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</si>
  <si>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</si>
  <si>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</si>
  <si>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</si>
  <si>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</si>
  <si>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</si>
  <si>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</si>
  <si>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</si>
  <si>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</si>
  <si>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</si>
  <si>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</si>
  <si>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</si>
  <si>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</si>
  <si>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</si>
  <si>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</si>
  <si>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</si>
  <si>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</si>
  <si>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</si>
  <si>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</si>
  <si>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</si>
  <si>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</si>
  <si>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</si>
  <si>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</si>
  <si>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</si>
  <si>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</si>
  <si>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</si>
  <si>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</si>
  <si>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</si>
  <si>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</si>
  <si>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</si>
  <si>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</si>
  <si>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</si>
  <si>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</si>
  <si>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</si>
  <si>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</si>
  <si>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</si>
  <si>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</si>
  <si>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</si>
  <si>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</si>
  <si>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</si>
  <si>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</si>
  <si>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</si>
  <si>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</si>
  <si>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</si>
  <si>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</si>
  <si>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</si>
  <si>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</si>
  <si>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</si>
  <si>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</si>
  <si>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</si>
  <si>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</si>
  <si>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</si>
  <si>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</si>
  <si>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</si>
  <si>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</si>
  <si>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</si>
  <si>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</si>
  <si>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</si>
  <si>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</si>
  <si>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</si>
  <si>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</si>
  <si>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</si>
  <si>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</si>
  <si>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</si>
  <si>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</si>
  <si>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</si>
  <si>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</si>
  <si>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</si>
  <si>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</si>
  <si>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</si>
  <si>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</si>
  <si>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</si>
  <si>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</si>
  <si>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</si>
  <si>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</si>
  <si>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</si>
  <si>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</si>
  <si>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</si>
  <si>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</si>
  <si>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</si>
  <si>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</si>
  <si>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</si>
  <si>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</si>
  <si>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</si>
  <si>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</si>
  <si>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</si>
  <si>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</si>
  <si>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</si>
  <si>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</si>
  <si>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</si>
  <si>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</si>
  <si>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</si>
  <si>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</si>
  <si>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</si>
  <si>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</si>
  <si>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</si>
  <si>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</si>
  <si>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</si>
  <si>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</si>
  <si>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</si>
  <si>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</si>
  <si>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</si>
  <si>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</si>
  <si>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</si>
  <si>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</si>
  <si>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</si>
  <si>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</si>
  <si>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</si>
  <si>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</si>
  <si>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</si>
  <si>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</si>
  <si>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</si>
  <si>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</si>
  <si>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</si>
  <si>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</si>
  <si>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</si>
  <si>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</si>
  <si>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</si>
  <si>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</si>
  <si>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</si>
  <si>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</si>
  <si>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</si>
  <si>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</si>
  <si>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</si>
  <si>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</si>
  <si>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</si>
  <si>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</si>
  <si>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</si>
  <si>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</si>
  <si>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</si>
  <si>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</si>
  <si>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</si>
  <si>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</si>
  <si>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</si>
  <si>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</si>
  <si>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</si>
  <si>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</si>
  <si>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</si>
  <si>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</si>
  <si>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</si>
  <si>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</si>
  <si>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</si>
  <si>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</si>
  <si>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</si>
  <si>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</si>
  <si>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</si>
  <si>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</si>
  <si>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</si>
  <si>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</si>
  <si>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</si>
  <si>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</si>
  <si>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</si>
  <si>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</si>
  <si>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</si>
  <si>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</si>
  <si>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</si>
  <si>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</si>
  <si>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</si>
  <si>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</si>
  <si>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</si>
  <si>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</si>
  <si>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</si>
  <si>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</si>
  <si>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</si>
  <si>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</si>
  <si>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</si>
  <si>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</si>
  <si>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</si>
  <si>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</si>
  <si>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</si>
  <si>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</si>
  <si>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</si>
  <si>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</si>
  <si>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</si>
  <si>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</si>
  <si>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</si>
  <si>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</si>
  <si>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</si>
  <si>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</si>
  <si>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</si>
  <si>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</si>
  <si>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</si>
  <si>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</si>
  <si>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</si>
  <si>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</si>
  <si>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</si>
  <si>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</si>
  <si>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</si>
  <si>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</si>
  <si>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</si>
  <si>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</si>
  <si>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</si>
  <si>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</si>
  <si>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</si>
  <si>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</si>
  <si>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</si>
  <si>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</si>
  <si>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</si>
  <si>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</si>
  <si>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</si>
  <si>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</si>
  <si>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</si>
  <si>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</si>
  <si>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</si>
  <si>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</si>
  <si>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</si>
  <si>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</si>
  <si>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</si>
  <si>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</si>
  <si>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</si>
  <si>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</si>
  <si>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</si>
  <si>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</si>
  <si>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</si>
  <si>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</si>
  <si>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</si>
  <si>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</si>
  <si>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</si>
  <si>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</si>
  <si>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</si>
  <si>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</si>
  <si>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</si>
  <si>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</si>
  <si>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</si>
  <si>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</si>
  <si>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</si>
  <si>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</si>
  <si>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</si>
  <si>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</si>
  <si>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</si>
  <si>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</si>
  <si>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</si>
  <si>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</si>
  <si>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</si>
  <si>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</si>
  <si>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</si>
  <si>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</si>
  <si>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</si>
  <si>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</si>
  <si>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</si>
  <si>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</si>
  <si>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</si>
  <si>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</si>
  <si>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</si>
  <si>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</si>
  <si>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</si>
  <si>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</si>
  <si>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</si>
  <si>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</si>
  <si>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</si>
  <si>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</si>
  <si>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</si>
  <si>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</si>
  <si>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</si>
  <si>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</si>
  <si>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</si>
  <si>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</si>
  <si>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</si>
  <si>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</si>
  <si>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</si>
  <si>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</si>
  <si>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</si>
  <si>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</si>
  <si>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</si>
  <si>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</si>
  <si>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</si>
  <si>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</si>
  <si>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</si>
  <si>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</si>
  <si>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</si>
  <si>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</si>
  <si>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</si>
  <si>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</si>
  <si>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</si>
  <si>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</si>
  <si>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</si>
  <si>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</si>
  <si>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</si>
  <si>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</si>
  <si>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</si>
  <si>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</si>
  <si>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</si>
  <si>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</si>
  <si>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</si>
  <si>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</si>
  <si>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</si>
  <si>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</si>
  <si>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</si>
  <si>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</si>
  <si>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</si>
  <si>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</si>
  <si>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</si>
  <si>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</si>
  <si>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</si>
  <si>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</si>
  <si>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</si>
  <si>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</si>
  <si>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</si>
  <si>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</si>
  <si>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</si>
  <si>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</si>
  <si>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</si>
  <si>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</si>
  <si>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</si>
  <si>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</si>
  <si>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</si>
  <si>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</si>
  <si>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</si>
  <si>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</si>
  <si>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</si>
  <si>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</si>
  <si>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</si>
  <si>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</si>
  <si>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</si>
  <si>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</si>
  <si>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</si>
  <si>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</si>
  <si>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</si>
  <si>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</si>
  <si>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</si>
  <si>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</si>
  <si>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</si>
  <si>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</si>
  <si>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</si>
  <si>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</si>
  <si>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</si>
  <si>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</si>
  <si>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</si>
  <si>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</si>
  <si>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</si>
  <si>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</si>
  <si>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</si>
  <si>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</si>
  <si>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</si>
  <si>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</si>
  <si>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</si>
  <si>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</si>
  <si>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</si>
  <si>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</si>
  <si>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</si>
  <si>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</si>
  <si>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</si>
  <si>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</si>
  <si>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</si>
  <si>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</si>
  <si>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</si>
  <si>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</si>
  <si>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</si>
  <si>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</si>
  <si>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</si>
  <si>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</si>
  <si>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</si>
  <si>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</si>
  <si>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</si>
  <si>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</si>
  <si>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</si>
  <si>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</si>
  <si>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</si>
  <si>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</si>
  <si>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</si>
  <si>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</si>
  <si>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</si>
  <si>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</si>
  <si>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</si>
  <si>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</si>
  <si>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</si>
  <si>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</si>
  <si>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</si>
  <si>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</si>
  <si>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</si>
  <si>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</si>
  <si>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</si>
  <si>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</si>
  <si>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</si>
  <si>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</si>
  <si>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</si>
  <si>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</si>
  <si>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</si>
  <si>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</si>
  <si>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</si>
  <si>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</si>
  <si>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</si>
  <si>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</si>
  <si>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</si>
  <si>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</si>
  <si>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</si>
  <si>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</si>
  <si>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</si>
  <si>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</si>
  <si>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</si>
  <si>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</si>
  <si>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</si>
  <si>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</si>
  <si>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</si>
  <si>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</si>
  <si>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</si>
  <si>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</si>
  <si>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</si>
  <si>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</si>
  <si>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</si>
  <si>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</si>
  <si>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</si>
  <si>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</si>
  <si>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</si>
  <si>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</si>
  <si>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</si>
  <si>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</si>
  <si>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</si>
  <si>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</si>
  <si>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</si>
  <si>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</si>
  <si>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</si>
  <si>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</si>
  <si>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</si>
  <si>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</si>
  <si>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</si>
  <si>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</si>
  <si>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</si>
  <si>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</si>
  <si>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</si>
  <si>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</si>
  <si>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</si>
  <si>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</si>
  <si>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</si>
  <si>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</si>
  <si>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</si>
  <si>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</si>
  <si>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</si>
  <si>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</si>
  <si>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</si>
  <si>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</si>
  <si>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</si>
  <si>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</si>
  <si>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</si>
  <si>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</si>
  <si>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</si>
  <si>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</si>
  <si>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</si>
  <si>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</si>
  <si>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</si>
  <si>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</si>
  <si>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</si>
  <si>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</si>
  <si>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</si>
  <si>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</si>
  <si>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</si>
  <si>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</si>
  <si>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</si>
  <si>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</si>
  <si>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</si>
  <si>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</si>
  <si>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</si>
  <si>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</si>
  <si>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</si>
  <si>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</si>
  <si>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</si>
  <si>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</si>
  <si>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</si>
  <si>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</si>
  <si>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</si>
  <si>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</si>
  <si>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</si>
  <si>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</si>
  <si>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</si>
  <si>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</si>
  <si>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</si>
  <si>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</si>
  <si>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</si>
  <si>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</si>
  <si>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</si>
  <si>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</si>
  <si>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</si>
  <si>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</si>
  <si>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</si>
  <si>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</si>
  <si>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</si>
  <si>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</si>
  <si>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</si>
  <si>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</si>
  <si>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</si>
  <si>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</si>
  <si>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</si>
  <si>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</si>
  <si>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</si>
  <si>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</si>
  <si>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</si>
  <si>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</si>
  <si>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</si>
  <si>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</si>
  <si>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</si>
  <si>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</si>
  <si>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</si>
  <si>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</si>
  <si>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</si>
  <si>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</si>
  <si>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</si>
  <si>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</si>
  <si>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</si>
  <si>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</si>
  <si>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</si>
  <si>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</si>
  <si>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</si>
  <si>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</si>
  <si>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</si>
  <si>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</si>
  <si>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</si>
  <si>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</si>
  <si>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</si>
  <si>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</si>
  <si>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</si>
  <si>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</si>
  <si>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</si>
  <si>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</si>
  <si>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</si>
  <si>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</si>
  <si>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</si>
  <si>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</si>
  <si>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</si>
  <si>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</si>
  <si>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</si>
  <si>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</si>
  <si>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</si>
  <si>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</si>
  <si>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</si>
  <si>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</si>
  <si>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</si>
  <si>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</si>
  <si>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</si>
  <si>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</si>
  <si>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</si>
  <si>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</si>
  <si>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</si>
  <si>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</si>
  <si>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</si>
  <si>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</si>
  <si>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</si>
  <si>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</si>
  <si>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</si>
  <si>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</si>
  <si>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</si>
  <si>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</si>
  <si>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</si>
  <si>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</si>
  <si>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</si>
  <si>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</si>
  <si>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</si>
  <si>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</si>
  <si>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</si>
  <si>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</si>
  <si>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</si>
  <si>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</si>
  <si>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</si>
  <si>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</si>
  <si>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</si>
  <si>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</si>
  <si>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</si>
  <si>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</si>
  <si>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</si>
  <si>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</si>
  <si>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</si>
  <si>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</si>
  <si>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</si>
  <si>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</si>
  <si>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</si>
  <si>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</si>
  <si>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</si>
  <si>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</si>
  <si>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</si>
  <si>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</si>
  <si>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</si>
  <si>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</si>
  <si>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</si>
  <si>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</si>
  <si>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</si>
  <si>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</si>
  <si>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</si>
  <si>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</si>
  <si>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</si>
  <si>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</si>
  <si>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</si>
  <si>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</si>
  <si>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</si>
  <si>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</si>
  <si>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</si>
  <si>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</si>
  <si>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</si>
  <si>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</si>
  <si>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</si>
  <si>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</si>
  <si>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</si>
  <si>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</si>
  <si>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</si>
  <si>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</si>
  <si>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</si>
  <si>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</si>
  <si>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</si>
  <si>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</si>
  <si>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</si>
  <si>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</si>
  <si>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</si>
  <si>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</si>
  <si>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</si>
  <si>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</si>
  <si>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</si>
  <si>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</si>
  <si>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</si>
  <si>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</si>
  <si>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</si>
  <si>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</si>
  <si>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</si>
  <si>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</si>
  <si>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</si>
  <si>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</si>
  <si>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</si>
  <si>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</si>
  <si>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</si>
  <si>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</si>
  <si>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</si>
  <si>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</si>
  <si>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</si>
  <si>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</si>
  <si>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</si>
  <si>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</si>
  <si>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</si>
  <si>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</si>
  <si>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</si>
  <si>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</si>
  <si>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</si>
  <si>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</si>
  <si>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</si>
  <si>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</si>
  <si>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</si>
  <si>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</si>
  <si>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</si>
  <si>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</si>
  <si>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</si>
  <si>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</si>
  <si>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</si>
  <si>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</si>
  <si>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</si>
  <si>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</si>
  <si>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</si>
  <si>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</si>
  <si>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</si>
  <si>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</si>
  <si>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</si>
  <si>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</si>
  <si>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</si>
  <si>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</si>
  <si>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</si>
  <si>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</si>
  <si>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</si>
  <si>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</si>
  <si>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</si>
  <si>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</si>
  <si>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</si>
  <si>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</si>
  <si>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</si>
  <si>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</si>
  <si>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</si>
  <si>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</si>
  <si>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</si>
  <si>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</si>
  <si>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</si>
  <si>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</si>
  <si>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</si>
  <si>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</si>
  <si>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</si>
  <si>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</si>
  <si>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</si>
  <si>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</si>
  <si>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</si>
  <si>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</si>
  <si>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</si>
  <si>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</si>
  <si>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</si>
  <si>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</si>
  <si>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</si>
  <si>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</si>
  <si>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</si>
  <si>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</si>
  <si>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</si>
  <si>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</si>
  <si>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</si>
  <si>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</si>
  <si>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</si>
  <si>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</si>
  <si>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</si>
  <si>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</si>
  <si>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</si>
  <si>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</si>
  <si>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</si>
  <si>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</si>
  <si>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</si>
  <si>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</si>
  <si>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</si>
  <si>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</si>
  <si>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</si>
  <si>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</si>
  <si>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</si>
  <si>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</si>
  <si>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</si>
  <si>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</si>
  <si>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</si>
  <si>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</si>
  <si>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</si>
  <si>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</si>
  <si>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</si>
  <si>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</si>
  <si>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</si>
  <si>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</si>
  <si>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</si>
  <si>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</si>
  <si>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</si>
  <si>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</si>
  <si>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</si>
  <si>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</si>
  <si>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</si>
  <si>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</si>
  <si>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</si>
  <si>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</si>
  <si>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</si>
  <si>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</si>
  <si>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</si>
  <si>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</si>
  <si>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</si>
  <si>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</si>
  <si>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</si>
  <si>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</si>
  <si>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</si>
  <si>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</si>
  <si>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</si>
  <si>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</si>
  <si>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</si>
  <si>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</si>
  <si>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</si>
  <si>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</si>
  <si>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</si>
  <si>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</si>
  <si>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</si>
  <si>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</si>
  <si>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</si>
  <si>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</si>
  <si>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</si>
  <si>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</si>
  <si>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</si>
  <si>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</si>
  <si>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</si>
  <si>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</si>
  <si>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</si>
  <si>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</si>
  <si>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</si>
  <si>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</si>
  <si>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</si>
  <si>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</si>
  <si>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</si>
  <si>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</si>
  <si>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</si>
  <si>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</si>
  <si>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</si>
  <si>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</si>
  <si>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</si>
  <si>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</si>
  <si>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</si>
  <si>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</si>
  <si>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</si>
  <si>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</si>
  <si>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</si>
  <si>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</si>
  <si>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</si>
  <si>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</si>
  <si>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</si>
  <si>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</si>
  <si>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</si>
  <si>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</si>
  <si>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</si>
  <si>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</si>
  <si>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</si>
  <si>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</si>
  <si>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</si>
  <si>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</si>
  <si>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</si>
  <si>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</si>
  <si>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</si>
  <si>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</si>
  <si>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</si>
  <si>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</si>
  <si>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</si>
  <si>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</si>
  <si>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</si>
  <si>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</si>
  <si>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</si>
  <si>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</si>
  <si>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</si>
  <si>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</si>
  <si>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</si>
  <si>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</si>
  <si>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</si>
  <si>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</si>
  <si>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</si>
  <si>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</si>
  <si>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</si>
  <si>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</si>
  <si>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</si>
  <si>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</si>
  <si>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</si>
  <si>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</si>
  <si>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</si>
  <si>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</si>
  <si>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</si>
  <si>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</si>
  <si>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</si>
  <si>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</si>
  <si>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</si>
  <si>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</si>
  <si>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</si>
  <si>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</si>
  <si>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</si>
  <si>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</si>
  <si>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</si>
  <si>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</si>
  <si>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</si>
  <si>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</si>
  <si>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</si>
  <si>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</si>
  <si>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</si>
  <si>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</si>
  <si>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</si>
  <si>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</si>
  <si>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</si>
  <si>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</si>
  <si>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</si>
  <si>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</si>
  <si>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</si>
  <si>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</si>
  <si>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</si>
  <si>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</si>
  <si>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</si>
  <si>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</si>
  <si>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</si>
  <si>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</si>
  <si>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</si>
  <si>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</si>
  <si>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</si>
  <si>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</si>
  <si>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</si>
  <si>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</si>
  <si>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</si>
  <si>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</si>
  <si>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</si>
  <si>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</si>
  <si>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</si>
  <si>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</si>
  <si>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</si>
  <si>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</si>
  <si>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</si>
  <si>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</si>
  <si>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</si>
  <si>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</si>
  <si>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</si>
  <si>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</si>
  <si>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</si>
  <si>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</si>
  <si>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</si>
  <si>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</si>
  <si>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</si>
  <si>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</si>
  <si>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</si>
  <si>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</si>
  <si>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</si>
  <si>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</si>
  <si>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</si>
  <si>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</si>
  <si>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</si>
  <si>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</si>
  <si>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</si>
  <si>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</si>
  <si>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</si>
  <si>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</si>
  <si>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</si>
  <si>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</si>
  <si>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</si>
  <si>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</si>
  <si>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</si>
  <si>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</si>
  <si>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</si>
  <si>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</si>
  <si>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</si>
  <si>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</si>
  <si>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</si>
  <si>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</si>
  <si>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</si>
  <si>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</si>
  <si>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</si>
  <si>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</si>
  <si>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</si>
  <si>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</si>
  <si>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</si>
  <si>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</si>
  <si>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</si>
  <si>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</si>
  <si>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</si>
  <si>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</si>
  <si>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</si>
  <si>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</si>
  <si>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</si>
  <si>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</si>
  <si>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</si>
  <si>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</si>
  <si>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</si>
  <si>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</si>
  <si>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</si>
  <si>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</si>
  <si>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</si>
  <si>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</si>
  <si>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</si>
  <si>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</si>
  <si>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</si>
  <si>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</si>
  <si>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</si>
  <si>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</si>
  <si>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</si>
  <si>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</si>
  <si>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</si>
  <si>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</si>
  <si>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</si>
  <si>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</si>
  <si>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</si>
  <si>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</si>
  <si>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</si>
  <si>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</si>
  <si>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</si>
  <si>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</si>
  <si>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</si>
  <si>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</si>
  <si>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</si>
  <si>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</si>
  <si>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</si>
  <si>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</si>
  <si>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</si>
  <si>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</si>
  <si>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</si>
  <si>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</si>
  <si>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</si>
  <si>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</si>
  <si>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</si>
  <si>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</si>
  <si>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</si>
  <si>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</si>
  <si>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</si>
  <si>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</si>
  <si>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</si>
  <si>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</si>
  <si>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</si>
  <si>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</si>
  <si>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</si>
  <si>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</si>
  <si>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</si>
  <si>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</si>
  <si>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</si>
  <si>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</si>
  <si>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</si>
  <si>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</si>
  <si>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</si>
  <si>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</si>
  <si>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</si>
  <si>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</si>
  <si>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</si>
  <si>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</si>
  <si>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</si>
  <si>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</si>
  <si>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</si>
  <si>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</si>
  <si>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</si>
  <si>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</si>
  <si>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</si>
  <si>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</si>
  <si>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</si>
  <si>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</si>
  <si>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</si>
  <si>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</si>
  <si>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</si>
  <si>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</si>
  <si>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</si>
  <si>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</si>
  <si>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</si>
  <si>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</si>
  <si>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</si>
  <si>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</si>
  <si>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</si>
  <si>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</si>
  <si>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</si>
  <si>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</si>
  <si>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</si>
  <si>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</si>
  <si>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</si>
  <si>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</si>
  <si>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</si>
  <si>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</si>
  <si>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</si>
  <si>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</si>
  <si>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</si>
  <si>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</si>
  <si>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</si>
  <si>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</si>
  <si>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</si>
  <si>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</si>
  <si>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</si>
  <si>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</si>
  <si>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</si>
  <si>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</si>
  <si>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</si>
  <si>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</si>
  <si>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</si>
  <si>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</si>
  <si>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</si>
  <si>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</si>
  <si>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</si>
  <si>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</si>
  <si>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</si>
  <si>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</si>
  <si>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</si>
  <si>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</si>
  <si>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</si>
  <si>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</si>
  <si>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</si>
  <si>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</si>
  <si>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</si>
  <si>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</si>
  <si>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</si>
  <si>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</si>
  <si>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</si>
  <si>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</si>
  <si>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</si>
  <si>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</si>
  <si>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</si>
  <si>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</si>
  <si>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</si>
  <si>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</si>
  <si>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</si>
  <si>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</si>
  <si>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</si>
  <si>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</si>
  <si>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</si>
  <si>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</si>
  <si>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</si>
  <si>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</si>
  <si>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</si>
  <si>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</si>
  <si>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</si>
  <si>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</si>
  <si>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</si>
  <si>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</si>
  <si>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</si>
  <si>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</si>
  <si>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</si>
  <si>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</si>
  <si>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</si>
  <si>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</si>
  <si>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</si>
  <si>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</si>
  <si>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</si>
  <si>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</si>
  <si>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</si>
  <si>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</si>
  <si>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</si>
  <si>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</si>
  <si>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</si>
  <si>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</si>
  <si>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</si>
  <si>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</si>
  <si>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</si>
  <si>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</si>
  <si>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</si>
  <si>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</si>
  <si>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</si>
  <si>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</si>
  <si>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</si>
  <si>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</si>
  <si>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</si>
  <si>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</si>
  <si>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</si>
  <si>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</si>
  <si>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</si>
  <si>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</si>
  <si>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</si>
  <si>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</si>
  <si>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</si>
  <si>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</si>
  <si>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</si>
  <si>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</si>
  <si>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</si>
  <si>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</si>
  <si>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</si>
  <si>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</si>
  <si>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</si>
  <si>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</si>
  <si>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</si>
  <si>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</si>
  <si>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</si>
  <si>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</si>
  <si>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</si>
  <si>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</si>
  <si>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</si>
  <si>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</si>
  <si>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</si>
  <si>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</si>
  <si>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</si>
  <si>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</si>
  <si>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</si>
  <si>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</si>
  <si>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</si>
  <si>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</si>
  <si>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</si>
  <si>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</si>
  <si>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</si>
  <si>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</si>
  <si>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</si>
  <si>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</si>
  <si>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</si>
  <si>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</si>
  <si>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</si>
  <si>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</si>
  <si>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</si>
  <si>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</si>
  <si>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</si>
  <si>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</si>
  <si>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</si>
  <si>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</si>
  <si>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</si>
  <si>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</si>
  <si>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</si>
  <si>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</si>
  <si>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</si>
  <si>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</si>
  <si>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</si>
  <si>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</si>
  <si>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</si>
  <si>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</si>
  <si>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</si>
  <si>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</si>
  <si>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</si>
  <si>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</si>
  <si>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</si>
  <si>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</si>
  <si>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</si>
  <si>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</si>
  <si>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</si>
  <si>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</si>
  <si>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</si>
  <si>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</si>
  <si>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</si>
  <si>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</si>
  <si>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</si>
  <si>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</si>
  <si>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</si>
  <si>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</si>
  <si>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</si>
  <si>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</si>
  <si>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</si>
  <si>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</si>
  <si>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</si>
  <si>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</si>
  <si>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</si>
  <si>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</si>
  <si>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</si>
  <si>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</si>
  <si>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</si>
  <si>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</si>
  <si>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</si>
  <si>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</si>
  <si>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</si>
  <si>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</si>
  <si>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</si>
  <si>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</si>
  <si>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</si>
  <si>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</si>
  <si>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</si>
  <si>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</si>
  <si>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</si>
  <si>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</si>
  <si>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</si>
  <si>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</si>
  <si>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</si>
  <si>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</si>
  <si>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</si>
  <si>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</si>
  <si>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</si>
  <si>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</si>
  <si>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</si>
  <si>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</si>
  <si>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</si>
  <si>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</si>
  <si>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</si>
  <si>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</si>
  <si>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</si>
  <si>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</si>
  <si>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</si>
  <si>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</si>
  <si>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</si>
  <si>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</si>
  <si>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</si>
  <si>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</si>
  <si>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</si>
  <si>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</si>
  <si>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</si>
  <si>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</si>
  <si>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</si>
  <si>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</si>
  <si>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</si>
  <si>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</si>
  <si>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</si>
  <si>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</si>
  <si>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</si>
  <si>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</si>
  <si>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</si>
  <si>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</si>
  <si>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</si>
  <si>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</si>
  <si>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</si>
  <si>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</si>
  <si>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</si>
  <si>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</si>
  <si>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</si>
  <si>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</si>
  <si>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</si>
  <si>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</si>
  <si>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</si>
  <si>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</si>
  <si>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</si>
  <si>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</si>
  <si>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</si>
  <si>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</si>
  <si>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</si>
  <si>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</si>
  <si>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</si>
  <si>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</si>
  <si>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</si>
  <si>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</si>
  <si>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</si>
  <si>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</si>
  <si>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</si>
  <si>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</si>
  <si>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</si>
  <si>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</si>
  <si>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</si>
  <si>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</si>
  <si>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</si>
  <si>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</si>
  <si>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</si>
  <si>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</si>
  <si>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</si>
  <si>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</si>
  <si>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</si>
  <si>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</si>
  <si>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</si>
  <si>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</si>
  <si>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</si>
  <si>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</si>
  <si>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</si>
  <si>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</si>
  <si>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</si>
  <si>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</si>
  <si>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</si>
  <si>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</si>
  <si>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</si>
  <si>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</si>
  <si>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</si>
  <si>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</si>
  <si>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</si>
  <si>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</si>
  <si>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</si>
  <si>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</si>
  <si>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</si>
  <si>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</si>
  <si>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</si>
  <si>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</si>
  <si>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</si>
  <si>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</si>
  <si>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</si>
  <si>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</si>
  <si>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</si>
  <si>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</si>
  <si>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</si>
  <si>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</si>
  <si>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</si>
  <si>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</si>
  <si>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</si>
  <si>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</si>
  <si>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</si>
  <si>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</si>
  <si>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</si>
  <si>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</si>
  <si>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</si>
  <si>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</si>
  <si>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</si>
  <si>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</si>
  <si>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</si>
  <si>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</si>
  <si>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</si>
  <si>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</si>
  <si>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</si>
  <si>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</si>
  <si>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</si>
  <si>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</si>
  <si>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</si>
  <si>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</si>
  <si>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</si>
  <si>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</si>
  <si>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</si>
  <si>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</si>
  <si>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</si>
  <si>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</si>
  <si>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</si>
  <si>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</si>
  <si>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</si>
  <si>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</si>
  <si>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</si>
  <si>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</si>
  <si>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</si>
  <si>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</si>
  <si>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</si>
  <si>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</si>
  <si>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</si>
  <si>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</si>
  <si>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</si>
  <si>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</si>
  <si>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</si>
  <si>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</si>
  <si>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</si>
  <si>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</si>
  <si>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</si>
  <si>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</si>
  <si>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</si>
  <si>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</si>
  <si>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</si>
  <si>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</si>
  <si>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</si>
  <si>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</si>
  <si>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</si>
  <si>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</si>
  <si>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</si>
  <si>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</si>
  <si>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</si>
  <si>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</si>
  <si>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</si>
  <si>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</si>
  <si>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</si>
  <si>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</si>
  <si>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</si>
  <si>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</si>
  <si>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</si>
  <si>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</si>
  <si>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</si>
  <si>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</si>
  <si>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</si>
  <si>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</si>
  <si>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</si>
  <si>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</si>
  <si>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</si>
  <si>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</si>
  <si>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</si>
  <si>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</si>
  <si>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</si>
  <si>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</si>
  <si>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</si>
  <si>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</si>
  <si>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</si>
  <si>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</si>
  <si>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</si>
  <si>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</si>
  <si>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</si>
  <si>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</si>
  <si>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</si>
  <si>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</si>
  <si>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</si>
  <si>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</si>
  <si>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</si>
  <si>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</si>
  <si>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</si>
  <si>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</si>
  <si>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</si>
  <si>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</si>
  <si>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</si>
  <si>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</si>
  <si>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</si>
  <si>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</si>
  <si>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</si>
  <si>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</si>
  <si>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</si>
  <si>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</si>
  <si>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</si>
  <si>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</si>
  <si>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</si>
  <si>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</si>
  <si>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</si>
  <si>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</si>
  <si>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</si>
  <si>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</si>
  <si>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</si>
  <si>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</si>
  <si>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</si>
  <si>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</si>
  <si>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</si>
  <si>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</si>
  <si>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</si>
  <si>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</si>
  <si>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</si>
  <si>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</si>
  <si>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</si>
  <si>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</si>
  <si>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</si>
  <si>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</si>
  <si>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</si>
  <si>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</si>
  <si>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</si>
  <si>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</si>
  <si>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</si>
  <si>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</si>
  <si>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</si>
  <si>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</si>
  <si>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</si>
  <si>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</si>
  <si>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</si>
  <si>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</si>
  <si>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</si>
  <si>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</si>
  <si>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</si>
  <si>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</si>
  <si>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</si>
  <si>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</si>
  <si>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</si>
  <si>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</si>
  <si>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</si>
  <si>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</si>
  <si>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</si>
  <si>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</si>
  <si>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</si>
  <si>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</si>
  <si>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</si>
  <si>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</si>
  <si>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</si>
  <si>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</si>
  <si>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</si>
  <si>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</si>
  <si>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</si>
  <si>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</si>
  <si>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</si>
  <si>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</si>
  <si>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</si>
  <si>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</si>
  <si>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</si>
  <si>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</si>
  <si>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</si>
  <si>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</si>
  <si>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</si>
  <si>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</si>
  <si>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</si>
  <si>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</si>
  <si>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</si>
  <si>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</si>
  <si>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</si>
  <si>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</si>
  <si>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</si>
  <si>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</si>
  <si>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</si>
  <si>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</si>
  <si>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</si>
  <si>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</si>
  <si>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</si>
  <si>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</si>
  <si>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</si>
  <si>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</si>
  <si>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</si>
  <si>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</si>
  <si>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</si>
  <si>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</si>
  <si>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</si>
  <si>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</si>
  <si>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</si>
  <si>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</si>
  <si>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</si>
  <si>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</si>
  <si>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</si>
  <si>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</si>
  <si>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</si>
  <si>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</si>
  <si>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</si>
  <si>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</si>
  <si>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</si>
  <si>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</si>
  <si>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</si>
  <si>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</si>
  <si>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</si>
  <si>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</si>
  <si>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</si>
  <si>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</si>
  <si>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</si>
  <si>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</si>
  <si>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</si>
  <si>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</si>
  <si>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</si>
  <si>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</si>
  <si>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</si>
  <si>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</si>
  <si>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</si>
  <si>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</si>
  <si>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</si>
  <si>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</si>
  <si>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</si>
  <si>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</si>
  <si>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</si>
  <si>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</si>
  <si>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</si>
  <si>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</si>
  <si>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</si>
  <si>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</si>
  <si>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</si>
  <si>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</si>
  <si>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</si>
  <si>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</si>
  <si>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</si>
  <si>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</si>
  <si>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</si>
  <si>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</si>
  <si>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</si>
  <si>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</si>
  <si>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</si>
  <si>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</si>
  <si>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</si>
  <si>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</si>
  <si>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</si>
  <si>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</si>
  <si>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</si>
  <si>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</si>
  <si>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</si>
  <si>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</si>
  <si>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</si>
  <si>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</si>
  <si>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</si>
  <si>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</si>
  <si>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</si>
  <si>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</si>
  <si>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</si>
  <si>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</si>
  <si>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</si>
  <si>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</si>
  <si>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</si>
  <si>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</si>
  <si>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</si>
  <si>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</si>
  <si>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</si>
  <si>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</si>
  <si>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</si>
  <si>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</si>
  <si>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</si>
  <si>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</si>
  <si>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</si>
  <si>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</si>
  <si>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</si>
  <si>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</si>
  <si>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</si>
  <si>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</si>
  <si>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</si>
  <si>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</si>
  <si>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</si>
  <si>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</si>
  <si>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</si>
  <si>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</si>
  <si>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</si>
  <si>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</si>
  <si>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</si>
  <si>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</si>
  <si>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</si>
  <si>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</si>
  <si>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</si>
  <si>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</si>
  <si>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</si>
  <si>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</si>
  <si>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</si>
  <si>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</si>
  <si>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</si>
  <si>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</si>
  <si>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</si>
  <si>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</si>
  <si>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</si>
  <si>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</si>
  <si>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</si>
  <si>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</si>
  <si>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</si>
  <si>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</si>
  <si>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</si>
  <si>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</si>
  <si>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</si>
  <si>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</si>
  <si>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</si>
  <si>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</si>
  <si>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</si>
  <si>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</si>
  <si>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</si>
  <si>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</si>
  <si>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</si>
  <si>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</si>
  <si>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</si>
  <si>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</si>
  <si>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</si>
  <si>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</si>
  <si>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</si>
  <si>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</si>
  <si>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</si>
  <si>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</si>
  <si>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</si>
  <si>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</si>
  <si>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</si>
  <si>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</si>
  <si>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</si>
  <si>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</si>
  <si>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</si>
  <si>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</si>
  <si>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</si>
  <si>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</si>
  <si>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</si>
  <si>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</si>
  <si>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</si>
  <si>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</si>
  <si>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</si>
  <si>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</si>
  <si>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</si>
  <si>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</si>
  <si>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</si>
  <si>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</si>
  <si>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</si>
  <si>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</si>
  <si>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</si>
  <si>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</si>
  <si>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</si>
  <si>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</si>
  <si>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</si>
  <si>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</si>
  <si>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</si>
  <si>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</si>
  <si>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</si>
  <si>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</si>
  <si>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</si>
  <si>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</si>
  <si>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</si>
  <si>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</si>
  <si>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</si>
  <si>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</si>
  <si>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</si>
  <si>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</si>
  <si>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</si>
  <si>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</si>
  <si>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</si>
  <si>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</si>
  <si>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</si>
  <si>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</si>
  <si>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</si>
  <si>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</si>
  <si>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</si>
  <si>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</si>
  <si>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</si>
  <si>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</si>
  <si>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</si>
  <si>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</si>
  <si>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</si>
  <si>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</si>
  <si>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</si>
  <si>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</si>
  <si>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</si>
  <si>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</si>
  <si>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</si>
  <si>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</si>
  <si>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</si>
  <si>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</si>
  <si>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</si>
  <si>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</si>
  <si>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</si>
  <si>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</si>
  <si>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</si>
  <si>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</si>
  <si>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</si>
  <si>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</si>
  <si>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</si>
  <si>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</si>
  <si>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</si>
  <si>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</si>
  <si>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</si>
  <si>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</si>
  <si>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</si>
  <si>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</si>
  <si>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</si>
  <si>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</si>
  <si>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</si>
  <si>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</si>
  <si>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</si>
  <si>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</si>
  <si>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</si>
  <si>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</si>
  <si>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</si>
  <si>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</si>
  <si>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</si>
  <si>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</si>
  <si>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</si>
  <si>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</si>
  <si>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</si>
  <si>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</si>
  <si>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</si>
  <si>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</si>
  <si>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</si>
  <si>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</si>
  <si>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</si>
  <si>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</si>
  <si>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</si>
  <si>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</si>
  <si>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</si>
  <si>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</si>
  <si>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</si>
  <si>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</si>
  <si>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</si>
  <si>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</si>
  <si>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</si>
  <si>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</si>
  <si>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</si>
  <si>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</si>
  <si>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</si>
  <si>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</si>
  <si>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</si>
  <si>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</si>
  <si>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</si>
  <si>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</si>
  <si>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</si>
  <si>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</si>
  <si>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</si>
  <si>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</si>
  <si>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</si>
  <si>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</si>
  <si>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</si>
  <si>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</si>
  <si>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</si>
  <si>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</si>
  <si>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</si>
  <si>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</si>
  <si>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</si>
  <si>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</si>
  <si>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</si>
  <si>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</si>
  <si>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</si>
  <si>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</si>
  <si>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</si>
  <si>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</si>
  <si>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</si>
  <si>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</si>
  <si>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</si>
  <si>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</si>
  <si>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</si>
  <si>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</si>
  <si>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</si>
  <si>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</si>
  <si>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</si>
  <si>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</si>
  <si>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</si>
  <si>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</si>
  <si>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</si>
  <si>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</si>
  <si>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</si>
  <si>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</si>
  <si>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</si>
  <si>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</si>
  <si>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</si>
  <si>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</si>
  <si>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</si>
  <si>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</si>
  <si>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</si>
  <si>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</si>
  <si>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</si>
  <si>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</si>
  <si>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</si>
  <si>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</si>
  <si>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</si>
  <si>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</si>
  <si>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</si>
  <si>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</si>
  <si>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</si>
  <si>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</si>
  <si>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</si>
  <si>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</si>
  <si>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</si>
  <si>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</si>
  <si>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</si>
  <si>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</si>
  <si>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</si>
  <si>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</si>
  <si>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</si>
  <si>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</si>
  <si>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</si>
  <si>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</si>
  <si>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</si>
  <si>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</si>
  <si>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</si>
  <si>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</si>
  <si>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</si>
  <si>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</si>
  <si>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</si>
  <si>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</si>
  <si>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</si>
  <si>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</si>
  <si>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</si>
  <si>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</si>
  <si>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</si>
  <si>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</si>
  <si>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</si>
  <si>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</si>
  <si>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</si>
  <si>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</si>
  <si>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</si>
  <si>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</si>
  <si>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</si>
  <si>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</si>
  <si>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</si>
  <si>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</si>
  <si>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</si>
  <si>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</si>
  <si>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</si>
  <si>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</si>
  <si>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</si>
  <si>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</si>
  <si>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</si>
  <si>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</si>
  <si>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</si>
  <si>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</si>
  <si>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</si>
  <si>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</si>
  <si>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</si>
  <si>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</si>
  <si>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</si>
  <si>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</si>
  <si>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</si>
  <si>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</si>
  <si>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</si>
  <si>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</si>
  <si>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</si>
  <si>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</si>
  <si>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</si>
  <si>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</si>
  <si>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</si>
  <si>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</si>
  <si>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</si>
  <si>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</si>
  <si>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</si>
  <si>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</si>
  <si>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</si>
  <si>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</si>
  <si>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</si>
  <si>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</si>
  <si>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</si>
  <si>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</si>
  <si>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</si>
  <si>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</si>
  <si>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</si>
  <si>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</si>
  <si>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</si>
  <si>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</si>
  <si>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</si>
  <si>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</si>
  <si>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</si>
  <si>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</si>
  <si>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</si>
  <si>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</si>
  <si>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</si>
  <si>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</si>
  <si>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</si>
  <si>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</si>
  <si>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</si>
  <si>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</si>
  <si>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</si>
  <si>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</si>
  <si>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</si>
  <si>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</si>
  <si>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</si>
  <si>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</si>
  <si>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</si>
  <si>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</si>
  <si>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</si>
  <si>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</si>
  <si>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</si>
  <si>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</si>
  <si>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</si>
  <si>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</si>
  <si>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</si>
  <si>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</si>
  <si>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</si>
  <si>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</si>
  <si>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</si>
  <si>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</si>
  <si>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</si>
  <si>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</si>
  <si>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</si>
  <si>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</si>
  <si>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</si>
  <si>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</si>
  <si>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</si>
  <si>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</si>
  <si>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</si>
  <si>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</si>
  <si>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</si>
  <si>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</si>
  <si>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</si>
  <si>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</si>
  <si>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</si>
  <si>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</si>
  <si>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</si>
  <si>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</si>
  <si>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</si>
  <si>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</si>
  <si>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</si>
  <si>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</si>
  <si>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</si>
  <si>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</si>
  <si>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</si>
  <si>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</si>
  <si>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</si>
  <si>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</si>
  <si>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</si>
  <si>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</si>
  <si>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</si>
  <si>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</si>
  <si>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</si>
  <si>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</si>
  <si>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</si>
  <si>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</si>
  <si>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</si>
  <si>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</si>
  <si>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</si>
  <si>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</si>
  <si>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</si>
  <si>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</si>
  <si>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</si>
  <si>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</si>
  <si>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</si>
  <si>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</si>
  <si>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</si>
  <si>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</si>
  <si>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</si>
  <si>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</si>
  <si>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</si>
  <si>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</si>
  <si>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</si>
  <si>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</si>
  <si>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</si>
  <si>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</si>
  <si>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</si>
  <si>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</si>
  <si>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</si>
  <si>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</si>
  <si>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</si>
  <si>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</si>
  <si>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</si>
  <si>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</si>
  <si>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</si>
  <si>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</si>
  <si>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</si>
  <si>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</si>
  <si>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</si>
  <si>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</si>
  <si>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</si>
  <si>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</si>
  <si>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</si>
  <si>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</si>
  <si>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</si>
  <si>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</si>
  <si>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</si>
  <si>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</si>
  <si>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</si>
  <si>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</si>
  <si>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</si>
  <si>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</si>
  <si>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</si>
  <si>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</si>
  <si>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</si>
  <si>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</si>
  <si>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</si>
  <si>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</si>
  <si>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</si>
  <si>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</si>
  <si>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</si>
  <si>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</si>
  <si>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</si>
  <si>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</si>
  <si>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</si>
  <si>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</si>
  <si>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</si>
  <si>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</si>
  <si>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</si>
  <si>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</si>
  <si>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</si>
  <si>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</si>
  <si>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</si>
  <si>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</si>
  <si>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</si>
  <si>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</si>
  <si>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</si>
  <si>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</si>
  <si>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</si>
  <si>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</si>
  <si>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</si>
  <si>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</si>
  <si>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</si>
  <si>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</si>
  <si>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</si>
  <si>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</si>
  <si>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</si>
  <si>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</si>
  <si>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</si>
  <si>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</si>
  <si>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</si>
  <si>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</si>
  <si>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</si>
  <si>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</si>
  <si>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</si>
  <si>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</si>
  <si>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</si>
  <si>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</si>
  <si>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</si>
  <si>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</si>
  <si>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</si>
  <si>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</si>
  <si>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</si>
  <si>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</si>
  <si>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</si>
  <si>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</si>
  <si>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</si>
  <si>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</si>
  <si>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</si>
  <si>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</si>
  <si>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</si>
  <si>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</si>
  <si>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</si>
  <si>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</si>
  <si>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</si>
  <si>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</si>
  <si>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</si>
  <si>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</si>
  <si>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</si>
  <si>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</si>
  <si>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</si>
  <si>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</si>
  <si>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</si>
  <si>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</si>
  <si>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</si>
  <si>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</si>
  <si>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</si>
  <si>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</si>
  <si>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</si>
  <si>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</si>
  <si>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</si>
  <si>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</si>
  <si>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</si>
  <si>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</si>
  <si>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</si>
  <si>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</si>
  <si>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</si>
  <si>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</si>
  <si>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</si>
  <si>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</si>
  <si>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</si>
  <si>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</si>
  <si>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</si>
  <si>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</si>
  <si>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</si>
  <si>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</si>
  <si>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</si>
  <si>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</si>
  <si>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</si>
  <si>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</si>
  <si>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</si>
  <si>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</si>
  <si>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</si>
  <si>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</si>
  <si>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</si>
  <si>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</si>
  <si>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</si>
  <si>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</si>
  <si>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</si>
  <si>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</si>
  <si>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</si>
  <si>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</si>
  <si>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</si>
  <si>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</si>
  <si>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</si>
  <si>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</si>
  <si>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</si>
  <si>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</si>
  <si>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</si>
  <si>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</si>
  <si>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</si>
  <si>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</si>
  <si>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</si>
  <si>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</si>
  <si>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</si>
  <si>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</si>
  <si>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</si>
  <si>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</si>
  <si>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</si>
  <si>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</si>
  <si>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</si>
  <si>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</si>
  <si>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</si>
  <si>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</si>
  <si>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</si>
  <si>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</si>
  <si>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</si>
  <si>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</si>
  <si>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</si>
  <si>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</si>
  <si>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</si>
  <si>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</si>
  <si>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</si>
  <si>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</si>
  <si>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</si>
  <si>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</si>
  <si>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</si>
  <si>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</si>
  <si>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</si>
  <si>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</si>
  <si>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</si>
  <si>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</si>
  <si>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</si>
  <si>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</si>
  <si>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</si>
  <si>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</si>
  <si>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</si>
  <si>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</si>
  <si>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</si>
  <si>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</si>
  <si>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</si>
  <si>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</si>
  <si>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</si>
  <si>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</si>
  <si>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</si>
  <si>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</si>
  <si>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</si>
  <si>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</si>
  <si>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</si>
  <si>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</si>
  <si>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</si>
  <si>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</si>
  <si>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</si>
  <si>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</si>
  <si>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</si>
  <si>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</si>
  <si>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</si>
  <si>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</si>
  <si>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</si>
  <si>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</si>
  <si>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</si>
  <si>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</si>
  <si>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</si>
  <si>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</si>
  <si>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</si>
  <si>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</si>
  <si>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</si>
  <si>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</si>
  <si>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</si>
  <si>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</si>
  <si>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</si>
  <si>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</si>
  <si>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</si>
  <si>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</si>
  <si>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</si>
  <si>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</si>
  <si>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</si>
  <si>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</si>
  <si>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</si>
  <si>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</si>
  <si>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</si>
  <si>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</si>
  <si>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</si>
  <si>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</si>
  <si>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</si>
  <si>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</si>
  <si>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</si>
  <si>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</si>
  <si>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</si>
  <si>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</si>
  <si>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</si>
  <si>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</si>
  <si>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</si>
  <si>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</si>
  <si>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</si>
  <si>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</si>
  <si>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</si>
  <si>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</si>
  <si>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</si>
  <si>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</si>
  <si>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</si>
  <si>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</si>
  <si>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</si>
  <si>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</si>
  <si>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</si>
  <si>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</si>
  <si>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</si>
  <si>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</si>
  <si>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</si>
  <si>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</si>
  <si>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</si>
  <si>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</si>
  <si>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</si>
  <si>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</si>
  <si>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</si>
  <si>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</si>
  <si>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</si>
  <si>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</si>
  <si>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</si>
  <si>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</si>
  <si>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</si>
  <si>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</si>
  <si>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</si>
  <si>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</si>
  <si>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</si>
  <si>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</si>
  <si>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</si>
  <si>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</si>
  <si>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</si>
  <si>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</si>
  <si>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</si>
  <si>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</si>
  <si>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</si>
  <si>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</si>
  <si>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</si>
  <si>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</si>
  <si>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</si>
  <si>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</si>
  <si>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</si>
  <si>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</si>
  <si>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</si>
  <si>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</si>
  <si>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</si>
  <si>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</si>
  <si>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</si>
  <si>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</si>
  <si>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</si>
  <si>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</si>
  <si>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</si>
  <si>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</si>
  <si>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</si>
  <si>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</si>
  <si>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</si>
  <si>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</si>
  <si>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</si>
  <si>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</si>
  <si>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</si>
  <si>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</si>
  <si>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</si>
  <si>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</si>
  <si>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</si>
  <si>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</si>
  <si>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</si>
  <si>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</si>
  <si>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</si>
  <si>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</si>
  <si>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</si>
  <si>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</si>
  <si>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</si>
  <si>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</si>
  <si>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</si>
  <si>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</si>
  <si>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</si>
  <si>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</si>
  <si>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</si>
  <si>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</si>
  <si>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</si>
  <si>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</si>
  <si>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</si>
  <si>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</si>
  <si>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</si>
  <si>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</si>
  <si>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</si>
  <si>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</si>
  <si>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</si>
  <si>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</si>
  <si>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</si>
  <si>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</si>
  <si>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</si>
  <si>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</si>
  <si>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</si>
  <si>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</si>
  <si>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</si>
  <si>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</si>
  <si>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</si>
  <si>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</si>
  <si>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</si>
  <si>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</si>
  <si>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</si>
  <si>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</si>
  <si>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</si>
  <si>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</si>
  <si>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</si>
  <si>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</si>
  <si>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</si>
  <si>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</si>
  <si>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</si>
  <si>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</si>
  <si>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</si>
  <si>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</si>
  <si>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</si>
  <si>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</si>
  <si>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</si>
  <si>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</si>
  <si>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</si>
  <si>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</si>
  <si>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</si>
  <si>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</si>
  <si>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</si>
  <si>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</si>
  <si>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</si>
  <si>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</si>
  <si>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</si>
  <si>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</si>
  <si>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</si>
  <si>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</si>
  <si>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</si>
  <si>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</si>
  <si>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</si>
  <si>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</si>
  <si>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</si>
  <si>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</si>
  <si>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</si>
  <si>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</si>
  <si>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</si>
  <si>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</si>
  <si>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</si>
  <si>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</si>
  <si>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</si>
  <si>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</si>
  <si>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</si>
  <si>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</si>
  <si>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</si>
  <si>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</si>
  <si>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</si>
  <si>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</si>
  <si>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</si>
  <si>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</si>
  <si>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</si>
  <si>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</si>
  <si>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</si>
  <si>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</si>
  <si>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</si>
  <si>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</si>
  <si>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</si>
  <si>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</si>
  <si>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</si>
  <si>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</si>
  <si>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</si>
  <si>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</si>
  <si>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</si>
  <si>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</si>
  <si>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</si>
  <si>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</si>
  <si>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</si>
  <si>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</si>
  <si>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</si>
  <si>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</si>
  <si>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</si>
  <si>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</si>
  <si>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</si>
  <si>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</si>
  <si>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</si>
  <si>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</si>
  <si>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</si>
  <si>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</si>
  <si>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</si>
  <si>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</si>
  <si>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</si>
  <si>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</si>
  <si>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</si>
  <si>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</si>
  <si>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</si>
  <si>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</si>
  <si>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</si>
  <si>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</si>
  <si>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</si>
  <si>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</si>
  <si>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</si>
  <si>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</si>
  <si>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</si>
  <si>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</si>
  <si>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</si>
  <si>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</si>
  <si>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</si>
  <si>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</si>
  <si>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</si>
  <si>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</si>
  <si>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</si>
  <si>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</si>
  <si>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</si>
  <si>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</si>
  <si>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</si>
  <si>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</si>
  <si>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</si>
  <si>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</si>
  <si>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</si>
  <si>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</si>
  <si>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</si>
  <si>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</si>
  <si>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</si>
  <si>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</si>
  <si>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</si>
  <si>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</si>
  <si>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</si>
  <si>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</si>
  <si>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</si>
  <si>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</si>
  <si>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</si>
  <si>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</si>
  <si>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</si>
  <si>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</si>
  <si>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</si>
  <si>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</si>
  <si>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</si>
  <si>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</si>
  <si>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</si>
  <si>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</si>
  <si>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</si>
  <si>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</si>
  <si>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</si>
  <si>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</si>
  <si>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</si>
  <si>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</si>
  <si>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</si>
  <si>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</si>
  <si>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</si>
  <si>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</si>
  <si>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</si>
  <si>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</si>
  <si>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</si>
  <si>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</si>
  <si>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</si>
  <si>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</si>
  <si>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</si>
  <si>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</si>
  <si>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</si>
  <si>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</si>
  <si>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</si>
  <si>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</si>
  <si>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</si>
  <si>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</si>
  <si>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</si>
  <si>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</si>
  <si>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</si>
  <si>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</si>
  <si>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</si>
  <si>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</si>
  <si>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</si>
  <si>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</si>
  <si>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</si>
  <si>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</si>
  <si>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</si>
  <si>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</si>
  <si>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</si>
  <si>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</si>
  <si>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</si>
  <si>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</si>
  <si>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</si>
  <si>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</si>
  <si>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</si>
  <si>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</si>
  <si>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</si>
  <si>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</si>
  <si>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</si>
  <si>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</si>
  <si>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</si>
  <si>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</si>
  <si>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</si>
  <si>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</si>
  <si>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</si>
  <si>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</si>
  <si>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</si>
  <si>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</si>
  <si>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</si>
  <si>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</si>
  <si>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</si>
  <si>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</si>
  <si>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</si>
  <si>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</si>
  <si>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</si>
  <si>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</si>
  <si>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</si>
  <si>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</si>
  <si>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</si>
  <si>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</si>
  <si>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</si>
  <si>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</si>
  <si>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</si>
  <si>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</si>
  <si>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</si>
  <si>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</si>
  <si>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</si>
  <si>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</si>
  <si>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</si>
  <si>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</si>
  <si>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</si>
  <si>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</si>
  <si>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</si>
  <si>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</si>
  <si>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</si>
  <si>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</si>
  <si>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</si>
  <si>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</si>
  <si>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</si>
  <si>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</si>
  <si>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</si>
  <si>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</si>
  <si>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</si>
  <si>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</si>
  <si>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</si>
  <si>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</si>
  <si>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</si>
  <si>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</si>
  <si>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</si>
  <si>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</si>
  <si>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</si>
  <si>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</si>
  <si>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</si>
  <si>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</si>
  <si>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</si>
  <si>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</si>
  <si>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</si>
  <si>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</si>
  <si>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</si>
  <si>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</si>
  <si>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</si>
  <si>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</si>
  <si>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</si>
  <si>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</si>
  <si>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</si>
  <si>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</si>
  <si>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</si>
  <si>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</si>
  <si>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</si>
  <si>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</si>
  <si>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</si>
  <si>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</si>
  <si>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</si>
  <si>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</si>
  <si>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</si>
  <si>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</si>
  <si>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</si>
  <si>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</si>
  <si>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</si>
  <si>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</si>
  <si>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</si>
  <si>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</si>
  <si>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</si>
  <si>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</si>
  <si>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</si>
  <si>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</si>
  <si>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</si>
  <si>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</si>
  <si>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</si>
  <si>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</si>
  <si>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</si>
  <si>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</si>
  <si>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</si>
  <si>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</si>
  <si>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</si>
  <si>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</si>
  <si>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</si>
  <si>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</si>
  <si>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</si>
  <si>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</si>
  <si>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</si>
  <si>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</si>
  <si>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</si>
  <si>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</si>
  <si>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</si>
  <si>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</si>
  <si>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</si>
  <si>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</si>
  <si>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</si>
  <si>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</si>
  <si>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</si>
  <si>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</si>
  <si>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</si>
  <si>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</si>
  <si>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</si>
  <si>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</si>
  <si>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</si>
  <si>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</si>
  <si>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</si>
  <si>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</si>
  <si>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</si>
  <si>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</si>
  <si>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</si>
  <si>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</si>
  <si>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</si>
  <si>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</si>
  <si>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</si>
  <si>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</si>
  <si>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</si>
  <si>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</si>
  <si>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</si>
  <si>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</si>
  <si>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</si>
  <si>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</si>
  <si>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</si>
  <si>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</si>
  <si>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</si>
  <si>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</si>
  <si>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</si>
  <si>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</si>
  <si>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</si>
  <si>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</si>
  <si>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</si>
  <si>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</si>
  <si>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</si>
  <si>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</si>
  <si>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</si>
  <si>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</si>
  <si>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</si>
  <si>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</si>
  <si>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</si>
  <si>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</si>
  <si>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</si>
  <si>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</si>
  <si>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</si>
  <si>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</si>
  <si>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</si>
  <si>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</si>
  <si>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</si>
  <si>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</si>
  <si>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</si>
  <si>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</si>
  <si>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</si>
  <si>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</si>
  <si>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</si>
  <si>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</si>
  <si>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</si>
  <si>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</si>
  <si>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</si>
  <si>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</si>
  <si>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</si>
  <si>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</si>
  <si>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</si>
  <si>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</si>
  <si>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</si>
  <si>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</si>
  <si>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</si>
  <si>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</si>
  <si>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</si>
  <si>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</si>
  <si>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</si>
  <si>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</si>
  <si>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</si>
  <si>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</si>
  <si>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</si>
  <si>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</si>
  <si>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</si>
  <si>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</si>
  <si>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</si>
  <si>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</si>
  <si>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</si>
  <si>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</si>
  <si>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</si>
  <si>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</si>
  <si>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</si>
  <si>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</si>
  <si>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</si>
  <si>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</si>
  <si>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</si>
  <si>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</si>
  <si>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</si>
  <si>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</si>
  <si>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</si>
  <si>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</si>
  <si>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</si>
  <si>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</si>
  <si>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</si>
  <si>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</si>
  <si>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</si>
  <si>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</si>
  <si>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</si>
  <si>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</si>
  <si>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</si>
  <si>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</si>
  <si>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</si>
  <si>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</si>
  <si>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</si>
  <si>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</si>
  <si>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</si>
  <si>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</si>
  <si>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</si>
  <si>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</si>
  <si>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</si>
  <si>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</si>
  <si>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</si>
  <si>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</si>
  <si>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</si>
  <si>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</si>
  <si>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</si>
  <si>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</si>
  <si>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</si>
  <si>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</si>
  <si>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</si>
  <si>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</si>
  <si>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</si>
  <si>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</si>
  <si>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</si>
  <si>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</si>
  <si>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</si>
  <si>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</si>
  <si>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</si>
  <si>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</si>
  <si>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</si>
  <si>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</si>
  <si>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</si>
  <si>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</si>
  <si>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</si>
  <si>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</si>
  <si>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</si>
  <si>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</si>
  <si>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</si>
  <si>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</si>
  <si>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</si>
  <si>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</si>
  <si>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</si>
  <si>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</si>
  <si>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</si>
  <si>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</si>
  <si>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</si>
  <si>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</si>
  <si>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</si>
  <si>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</si>
  <si>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</si>
  <si>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</si>
  <si>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</si>
  <si>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</si>
  <si>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</si>
  <si>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</si>
  <si>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</si>
  <si>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</si>
  <si>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</si>
  <si>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</si>
  <si>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</si>
  <si>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</si>
  <si>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</si>
  <si>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</si>
  <si>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</si>
  <si>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</si>
  <si>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</si>
  <si>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</si>
  <si>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</si>
  <si>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</si>
  <si>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</si>
  <si>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</si>
  <si>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</si>
  <si>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</si>
  <si>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</si>
  <si>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</si>
  <si>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</si>
  <si>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</si>
  <si>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</si>
  <si>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</si>
  <si>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</si>
  <si>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</si>
  <si>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</si>
  <si>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</si>
  <si>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</si>
  <si>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</si>
  <si>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</si>
  <si>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</si>
  <si>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</si>
  <si>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</si>
  <si>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</si>
  <si>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</si>
  <si>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</si>
  <si>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</si>
  <si>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</si>
  <si>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</si>
  <si>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</si>
  <si>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</si>
  <si>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</si>
  <si>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</si>
  <si>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</si>
  <si>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</si>
  <si>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</si>
  <si>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</si>
  <si>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</si>
  <si>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</si>
  <si>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</si>
  <si>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</si>
  <si>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</si>
  <si>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</si>
  <si>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</si>
  <si>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</si>
  <si>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</si>
  <si>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</si>
  <si>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</si>
  <si>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</si>
  <si>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</si>
  <si>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</si>
  <si>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</si>
  <si>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</si>
  <si>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</si>
  <si>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</si>
  <si>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</si>
  <si>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</si>
  <si>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</si>
  <si>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</si>
  <si>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</si>
  <si>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</si>
  <si>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</si>
  <si>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</si>
  <si>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</si>
  <si>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</si>
  <si>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</si>
  <si>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</si>
  <si>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</si>
  <si>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</si>
  <si>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</si>
  <si>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</si>
  <si>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</si>
  <si>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</si>
  <si>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</si>
  <si>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</si>
  <si>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</si>
  <si>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</si>
  <si>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</si>
  <si>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</si>
  <si>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</si>
  <si>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</si>
  <si>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</si>
  <si>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</si>
  <si>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</si>
  <si>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</si>
  <si>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</si>
  <si>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</si>
  <si>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</si>
  <si>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</si>
  <si>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</si>
  <si>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</si>
  <si>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</si>
  <si>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</si>
  <si>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</si>
  <si>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</si>
  <si>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</si>
  <si>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</si>
  <si>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</si>
  <si>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</si>
  <si>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</si>
  <si>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</si>
  <si>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</si>
  <si>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</si>
  <si>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</si>
  <si>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</si>
  <si>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</si>
  <si>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</si>
  <si>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</si>
  <si>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</si>
  <si>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</si>
  <si>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</si>
  <si>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</si>
  <si>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</si>
  <si>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</si>
  <si>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</si>
  <si>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</si>
  <si>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</si>
  <si>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</si>
  <si>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</si>
  <si>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</si>
  <si>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</si>
  <si>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</si>
  <si>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</si>
  <si>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</si>
  <si>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</si>
  <si>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</si>
  <si>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</si>
  <si>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</si>
  <si>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</si>
  <si>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</si>
  <si>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</si>
  <si>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</si>
  <si>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</si>
  <si>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</si>
  <si>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</si>
  <si>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</si>
  <si>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</si>
  <si>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</si>
  <si>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</si>
  <si>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</si>
  <si>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</si>
  <si>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</si>
  <si>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</si>
  <si>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</si>
  <si>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</si>
  <si>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</si>
  <si>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</si>
  <si>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</si>
  <si>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</si>
  <si>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</si>
  <si>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</si>
  <si>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</si>
  <si>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</si>
  <si>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</si>
  <si>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</si>
  <si>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</si>
  <si>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</si>
  <si>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</si>
  <si>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</si>
  <si>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</si>
  <si>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</si>
  <si>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</si>
  <si>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</si>
  <si>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</si>
  <si>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</si>
  <si>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</si>
  <si>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</si>
  <si>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</si>
  <si>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</si>
  <si>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</si>
  <si>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</si>
  <si>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</si>
  <si>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</si>
  <si>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</si>
  <si>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</si>
  <si>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</si>
  <si>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</si>
  <si>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</si>
  <si>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</si>
  <si>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</si>
  <si>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</si>
  <si>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</si>
  <si>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</si>
  <si>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</si>
  <si>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</si>
  <si>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</si>
  <si>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</si>
  <si>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</si>
  <si>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</si>
  <si>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</si>
  <si>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</si>
  <si>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</si>
  <si>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</si>
  <si>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</si>
  <si>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</si>
  <si>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</si>
  <si>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</si>
  <si>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</si>
  <si>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</si>
  <si>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</si>
  <si>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</si>
  <si>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</si>
  <si>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</si>
  <si>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</si>
  <si>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</si>
  <si>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</si>
  <si>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</si>
  <si>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</si>
  <si>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</si>
  <si>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</si>
  <si>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</si>
  <si>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</si>
  <si>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</si>
  <si>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</si>
  <si>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</si>
  <si>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</si>
  <si>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</si>
  <si>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</si>
  <si>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</si>
  <si>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</si>
  <si>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</si>
  <si>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</si>
  <si>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</si>
  <si>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</si>
  <si>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</si>
  <si>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</si>
  <si>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</si>
  <si>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</si>
  <si>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</si>
  <si>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</si>
  <si>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</si>
  <si>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</si>
  <si>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</si>
  <si>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</si>
  <si>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</si>
  <si>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</si>
  <si>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</si>
  <si>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</si>
  <si>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</si>
  <si>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</si>
  <si>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</si>
  <si>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</si>
  <si>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</si>
  <si>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</si>
  <si>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</si>
  <si>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</si>
  <si>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</si>
  <si>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</si>
  <si>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</si>
  <si>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</si>
  <si>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</si>
  <si>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</si>
  <si>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</si>
  <si>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</si>
  <si>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</si>
  <si>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</si>
  <si>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</si>
  <si>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</si>
  <si>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</si>
  <si>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</si>
  <si>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</si>
  <si>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</si>
  <si>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</si>
  <si>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</si>
  <si>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</si>
  <si>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</si>
  <si>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</si>
  <si>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</si>
  <si>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</si>
  <si>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</si>
  <si>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</si>
  <si>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</si>
  <si>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</si>
  <si>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</si>
  <si>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</si>
  <si>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</si>
  <si>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</si>
  <si>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</si>
  <si>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</si>
  <si>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</si>
  <si>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</si>
  <si>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</si>
  <si>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</si>
  <si>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</si>
  <si>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</si>
  <si>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</si>
  <si>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</si>
  <si>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</si>
  <si>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</si>
  <si>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</si>
  <si>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</si>
  <si>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</si>
  <si>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</si>
  <si>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</si>
  <si>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</si>
  <si>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</si>
  <si>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</si>
  <si>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</si>
  <si>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</si>
  <si>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</si>
  <si>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</si>
  <si>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</si>
  <si>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</si>
  <si>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</si>
  <si>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</si>
  <si>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</si>
  <si>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</si>
  <si>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</si>
  <si>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</si>
  <si>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</si>
  <si>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</si>
  <si>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</si>
  <si>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</si>
  <si>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</si>
  <si>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</si>
  <si>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</si>
  <si>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</si>
  <si>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</si>
  <si>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</si>
  <si>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</si>
  <si>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</si>
  <si>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</si>
  <si>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</si>
  <si>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</si>
  <si>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</si>
  <si>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</si>
  <si>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</si>
  <si>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</si>
  <si>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</si>
  <si>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</si>
  <si>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</si>
  <si>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</si>
  <si>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</si>
  <si>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</si>
  <si>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</si>
  <si>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</si>
  <si>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</si>
  <si>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</si>
  <si>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</si>
  <si>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</si>
  <si>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</si>
  <si>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</si>
  <si>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</si>
  <si>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</si>
  <si>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</si>
  <si>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</si>
  <si>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</si>
  <si>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</si>
  <si>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</si>
  <si>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</si>
  <si>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</si>
  <si>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</si>
  <si>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</si>
  <si>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</si>
  <si>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</si>
  <si>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</si>
  <si>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</si>
  <si>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</si>
  <si>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</si>
  <si>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</si>
  <si>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</si>
  <si>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</si>
  <si>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</si>
  <si>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</si>
  <si>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</si>
  <si>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</si>
  <si>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</si>
  <si>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</si>
  <si>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</si>
  <si>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</si>
  <si>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</si>
  <si>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</si>
  <si>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</si>
  <si>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</si>
  <si>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</si>
  <si>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</si>
  <si>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</si>
  <si>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</si>
  <si>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</si>
  <si>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</si>
  <si>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</si>
  <si>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</si>
  <si>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</si>
  <si>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</si>
  <si>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</si>
  <si>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</si>
  <si>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</si>
  <si>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</si>
  <si>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</si>
  <si>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</si>
  <si>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</si>
  <si>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</si>
  <si>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</si>
  <si>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</si>
  <si>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</si>
  <si>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</si>
  <si>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</si>
  <si>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</si>
  <si>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</si>
  <si>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</si>
  <si>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</si>
  <si>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</si>
  <si>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</si>
  <si>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</si>
  <si>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</si>
  <si>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</si>
  <si>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</si>
  <si>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</si>
  <si>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</si>
  <si>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</si>
  <si>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</si>
  <si>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</si>
  <si>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</si>
  <si>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</si>
  <si>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</si>
  <si>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</si>
  <si>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</si>
  <si>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</si>
  <si>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</si>
  <si>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</si>
  <si>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</si>
  <si>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</si>
  <si>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</si>
  <si>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</si>
  <si>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</si>
  <si>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</si>
  <si>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</si>
  <si>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</si>
  <si>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</si>
  <si>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</si>
  <si>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</si>
  <si>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</si>
  <si>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</si>
  <si>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</si>
  <si>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</si>
  <si>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</si>
  <si>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</si>
  <si>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</si>
  <si>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</si>
  <si>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</si>
  <si>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</si>
  <si>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</si>
  <si>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</si>
  <si>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</si>
  <si>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</si>
  <si>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</si>
  <si>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</si>
  <si>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</si>
  <si>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</si>
  <si>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</si>
  <si>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</si>
  <si>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</si>
  <si>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</si>
  <si>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</si>
  <si>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</si>
  <si>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</si>
  <si>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</si>
  <si>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</si>
  <si>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</si>
  <si>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</si>
  <si>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</si>
  <si>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</si>
  <si>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</si>
  <si>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</si>
  <si>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</si>
  <si>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</si>
  <si>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</si>
  <si>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</si>
  <si>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</si>
  <si>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</si>
  <si>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</si>
  <si>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</si>
  <si>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</si>
  <si>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</si>
  <si>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</si>
  <si>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</si>
  <si>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</si>
  <si>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</si>
  <si>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</si>
  <si>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</si>
  <si>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</si>
  <si>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</si>
  <si>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</si>
  <si>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</si>
  <si>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</si>
  <si>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</si>
  <si>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</si>
  <si>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</si>
  <si>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</si>
  <si>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</si>
  <si>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</si>
  <si>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</si>
  <si>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</si>
  <si>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</si>
  <si>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</si>
  <si>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</si>
  <si>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</si>
  <si>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</si>
  <si>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</si>
  <si>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</si>
  <si>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</si>
  <si>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</si>
  <si>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</si>
  <si>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</si>
  <si>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</si>
  <si>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</si>
  <si>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</si>
  <si>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</si>
  <si>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</si>
  <si>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</si>
  <si>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</si>
  <si>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</si>
  <si>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</si>
  <si>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</si>
  <si>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</si>
  <si>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</si>
  <si>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</si>
  <si>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</si>
  <si>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</si>
  <si>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</si>
  <si>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</si>
  <si>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</si>
  <si>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</si>
  <si>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</si>
  <si>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</si>
  <si>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</si>
  <si>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</si>
  <si>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</si>
  <si>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</si>
  <si>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</si>
  <si>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</si>
  <si>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</si>
  <si>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</si>
  <si>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</si>
  <si>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</si>
  <si>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</si>
  <si>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</si>
  <si>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</si>
  <si>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</si>
  <si>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</si>
  <si>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</si>
  <si>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</si>
  <si>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</si>
  <si>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</si>
  <si>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</si>
  <si>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</si>
  <si>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</si>
  <si>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</si>
  <si>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</si>
  <si>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</si>
  <si>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</si>
  <si>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</si>
  <si>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</si>
  <si>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</si>
  <si>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</si>
  <si>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</si>
  <si>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</si>
  <si>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</si>
  <si>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</si>
  <si>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</si>
  <si>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</si>
  <si>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</si>
  <si>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</si>
  <si>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</si>
  <si>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</si>
  <si>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</si>
  <si>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</si>
  <si>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</si>
  <si>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</si>
  <si>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</si>
  <si>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</si>
  <si>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</si>
  <si>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</si>
  <si>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</si>
  <si>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</si>
  <si>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</si>
  <si>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</si>
  <si>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</si>
  <si>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</si>
  <si>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</si>
  <si>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</si>
  <si>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</si>
  <si>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</si>
  <si>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</si>
  <si>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</si>
  <si>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</si>
  <si>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</si>
  <si>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</si>
  <si>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</si>
  <si>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</si>
  <si>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</si>
  <si>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</si>
  <si>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</si>
  <si>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</si>
  <si>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</si>
  <si>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</si>
  <si>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</si>
  <si>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</si>
  <si>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</si>
  <si>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</si>
  <si>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</si>
  <si>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</si>
  <si>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</si>
  <si>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</si>
  <si>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</si>
  <si>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</si>
  <si>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</si>
  <si>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</si>
  <si>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</si>
  <si>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</si>
  <si>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</si>
  <si>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</si>
  <si>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</si>
  <si>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</si>
  <si>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</si>
  <si>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</si>
  <si>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</si>
  <si>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</si>
  <si>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</si>
  <si>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</si>
  <si>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</si>
  <si>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</si>
  <si>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</si>
  <si>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</si>
  <si>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</si>
  <si>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</si>
  <si>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</si>
  <si>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</si>
  <si>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</si>
  <si>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</si>
  <si>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</si>
  <si>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</si>
  <si>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</si>
  <si>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</si>
  <si>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</si>
  <si>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</si>
  <si>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</si>
  <si>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</si>
  <si>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</si>
  <si>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</si>
  <si>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</si>
  <si>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</si>
  <si>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</si>
  <si>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</si>
  <si>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</si>
  <si>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</si>
  <si>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</si>
  <si>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</si>
  <si>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</si>
  <si>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</si>
  <si>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</si>
  <si>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</si>
  <si>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</si>
  <si>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</si>
  <si>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</si>
  <si>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</si>
  <si>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</si>
  <si>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</si>
  <si>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</si>
  <si>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</si>
  <si>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</si>
  <si>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</si>
  <si>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</si>
  <si>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</si>
  <si>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</si>
  <si>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</si>
  <si>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</si>
  <si>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</si>
  <si>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</si>
  <si>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</si>
  <si>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</si>
  <si>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</si>
  <si>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</si>
  <si>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</si>
  <si>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</si>
  <si>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</si>
  <si>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</si>
  <si>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</si>
  <si>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</si>
  <si>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</si>
  <si>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</si>
  <si>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</si>
  <si>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</si>
  <si>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</si>
  <si>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</si>
  <si>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</si>
  <si>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</si>
  <si>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</si>
  <si>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</si>
  <si>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</si>
  <si>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</si>
  <si>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</si>
  <si>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</si>
  <si>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</si>
  <si>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</si>
  <si>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</si>
  <si>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</si>
  <si>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</si>
  <si>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</si>
  <si>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</si>
  <si>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</si>
  <si>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</si>
  <si>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</si>
  <si>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</si>
  <si>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</si>
  <si>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</si>
  <si>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</si>
  <si>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</si>
  <si>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</si>
  <si>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</si>
  <si>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</si>
  <si>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</si>
  <si>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</si>
  <si>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</si>
  <si>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</si>
  <si>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</si>
  <si>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</si>
  <si>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</si>
  <si>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</si>
  <si>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</si>
  <si>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</si>
  <si>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</si>
  <si>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</si>
  <si>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</si>
  <si>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</si>
  <si>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</si>
  <si>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</si>
  <si>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</si>
  <si>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</si>
  <si>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</si>
  <si>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</si>
  <si>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</si>
  <si>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</si>
  <si>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</si>
  <si>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</si>
  <si>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</si>
  <si>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</si>
  <si>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</si>
  <si>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</si>
  <si>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</si>
  <si>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</si>
  <si>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</si>
  <si>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</si>
  <si>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</si>
  <si>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</si>
  <si>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</si>
  <si>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</si>
  <si>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</si>
  <si>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</si>
  <si>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</si>
  <si>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</si>
  <si>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</si>
  <si>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</si>
  <si>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</si>
  <si>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</si>
  <si>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</si>
  <si>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</si>
  <si>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</si>
  <si>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</si>
  <si>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</si>
  <si>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</si>
  <si>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</si>
  <si>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</si>
  <si>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</si>
  <si>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</si>
  <si>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</si>
  <si>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</si>
  <si>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</si>
  <si>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</si>
  <si>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</si>
  <si>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</si>
  <si>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</si>
  <si>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</si>
  <si>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</si>
  <si>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</si>
  <si>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</si>
  <si>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</si>
  <si>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</si>
  <si>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</si>
  <si>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</si>
  <si>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</si>
  <si>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</si>
  <si>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</si>
  <si>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</si>
  <si>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</si>
  <si>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</si>
  <si>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</si>
  <si>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</si>
  <si>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</si>
  <si>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</si>
  <si>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</si>
  <si>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</si>
  <si>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</si>
  <si>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</si>
  <si>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</si>
  <si>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</si>
  <si>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</si>
  <si>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</si>
  <si>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</si>
  <si>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</si>
  <si>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</si>
  <si>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</si>
  <si>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</si>
  <si>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</si>
  <si>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</si>
  <si>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</si>
  <si>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</si>
  <si>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</si>
  <si>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</si>
  <si>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</si>
  <si>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</si>
  <si>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</si>
  <si>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</si>
  <si>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</si>
  <si>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</si>
  <si>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</si>
  <si>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</si>
  <si>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</si>
  <si>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</si>
  <si>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</si>
  <si>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</si>
  <si>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</si>
  <si>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</si>
  <si>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</si>
  <si>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</si>
  <si>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</si>
  <si>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</si>
  <si>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</si>
  <si>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</si>
  <si>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</si>
  <si>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</si>
  <si>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</si>
  <si>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</si>
  <si>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</si>
  <si>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</si>
  <si>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</si>
  <si>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</si>
  <si>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</si>
  <si>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</si>
  <si>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</si>
  <si>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</si>
  <si>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</si>
  <si>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</si>
  <si>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</si>
  <si>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</si>
  <si>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</si>
  <si>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</si>
  <si>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</si>
  <si>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</si>
  <si>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</si>
  <si>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</si>
  <si>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</si>
  <si>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</si>
  <si>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</si>
  <si>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</si>
  <si>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</si>
  <si>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</si>
  <si>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</si>
  <si>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</si>
  <si>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</si>
  <si>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</si>
  <si>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</si>
  <si>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</si>
  <si>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</si>
  <si>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</si>
  <si>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</si>
  <si>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</si>
  <si>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</si>
  <si>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</si>
  <si>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</si>
  <si>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</si>
  <si>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</si>
  <si>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</si>
  <si>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</si>
  <si>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</si>
  <si>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</si>
  <si>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</si>
  <si>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</si>
  <si>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</si>
  <si>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</si>
  <si>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</si>
  <si>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</si>
  <si>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</si>
  <si>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</si>
  <si>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</si>
  <si>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</si>
  <si>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</si>
  <si>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</si>
  <si>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</si>
  <si>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</si>
  <si>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</si>
  <si>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</si>
  <si>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</si>
  <si>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</si>
  <si>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</si>
  <si>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</si>
  <si>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</si>
  <si>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</si>
  <si>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</si>
  <si>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</si>
  <si>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</si>
  <si>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</si>
  <si>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</si>
  <si>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</si>
  <si>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</si>
  <si>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</si>
  <si>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</si>
  <si>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</si>
  <si>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</si>
  <si>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</si>
  <si>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</si>
  <si>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</si>
  <si>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</si>
  <si>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</si>
  <si>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</si>
  <si>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</si>
  <si>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</si>
  <si>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</si>
  <si>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</si>
  <si>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</si>
  <si>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</si>
  <si>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</si>
  <si>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</si>
  <si>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</si>
  <si>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</si>
  <si>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</si>
  <si>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</si>
  <si>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</si>
  <si>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</si>
  <si>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</si>
  <si>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</si>
  <si>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</si>
  <si>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</si>
  <si>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</si>
  <si>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</si>
  <si>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</si>
  <si>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</si>
  <si>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</si>
  <si>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</si>
  <si>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</si>
  <si>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</si>
  <si>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</si>
  <si>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</si>
  <si>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</si>
  <si>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</si>
  <si>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</si>
  <si>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</si>
  <si>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</si>
  <si>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</si>
  <si>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</si>
  <si>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</si>
  <si>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</si>
  <si>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</si>
  <si>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</si>
  <si>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</si>
  <si>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</si>
  <si>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</si>
  <si>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</si>
  <si>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</si>
  <si>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</si>
  <si>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</si>
  <si>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</si>
  <si>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</si>
  <si>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</si>
  <si>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</si>
  <si>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</si>
  <si>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</si>
  <si>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</si>
  <si>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</si>
  <si>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</si>
  <si>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</si>
  <si>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</si>
  <si>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</si>
  <si>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</si>
  <si>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</si>
  <si>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</si>
  <si>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</si>
  <si>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</si>
  <si>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</si>
  <si>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</si>
  <si>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</si>
  <si>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</si>
  <si>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</si>
  <si>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</si>
  <si>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</si>
  <si>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</si>
  <si>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</si>
  <si>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</si>
  <si>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</si>
  <si>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</si>
  <si>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</si>
  <si>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</si>
  <si>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</si>
  <si>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</si>
  <si>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</si>
  <si>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</si>
  <si>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</si>
  <si>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</si>
  <si>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</si>
  <si>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</si>
  <si>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</si>
  <si>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</si>
  <si>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</si>
  <si>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</si>
  <si>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</si>
  <si>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</si>
  <si>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</si>
  <si>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</si>
  <si>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</si>
  <si>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</si>
  <si>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</si>
  <si>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</si>
  <si>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</si>
  <si>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</si>
  <si>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</si>
  <si>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</si>
  <si>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</si>
  <si>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</si>
  <si>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</si>
  <si>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</si>
  <si>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</si>
  <si>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</si>
  <si>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</si>
  <si>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</si>
  <si>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</si>
  <si>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</si>
  <si>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</si>
  <si>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</si>
  <si>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</si>
  <si>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</si>
  <si>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</si>
  <si>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</si>
  <si>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</si>
  <si>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</si>
  <si>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</si>
  <si>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</si>
  <si>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</si>
  <si>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</si>
  <si>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</si>
  <si>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</si>
  <si>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</si>
  <si>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</si>
  <si>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</si>
  <si>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</si>
  <si>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</si>
  <si>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</si>
  <si>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</si>
  <si>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</si>
  <si>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</si>
  <si>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</si>
  <si>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</si>
  <si>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</si>
  <si>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</si>
  <si>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</si>
  <si>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</si>
  <si>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</si>
  <si>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</si>
  <si>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</si>
  <si>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</si>
  <si>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</si>
  <si>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</si>
  <si>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</si>
  <si>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</si>
  <si>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</si>
  <si>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</si>
  <si>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</si>
  <si>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</si>
  <si>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</si>
  <si>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</si>
  <si>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</si>
  <si>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</si>
  <si>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</si>
  <si>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</si>
  <si>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</si>
  <si>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</si>
  <si>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</si>
  <si>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</si>
  <si>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</si>
  <si>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</si>
  <si>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</si>
  <si>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</si>
  <si>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</si>
  <si>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</si>
  <si>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</si>
  <si>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</si>
  <si>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</si>
  <si>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</si>
  <si>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</si>
  <si>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</si>
  <si>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</si>
  <si>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</si>
  <si>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</si>
  <si>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</si>
  <si>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</si>
  <si>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</si>
  <si>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</si>
  <si>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</si>
  <si>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</si>
  <si>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</si>
  <si>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</si>
  <si>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</si>
  <si>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</si>
  <si>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</si>
  <si>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</si>
  <si>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</si>
  <si>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</si>
  <si>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</si>
  <si>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</si>
  <si>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</si>
  <si>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</si>
  <si>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</si>
  <si>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</si>
  <si>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</si>
  <si>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</si>
  <si>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</si>
  <si>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</si>
  <si>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</si>
  <si>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</si>
  <si>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</si>
  <si>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</si>
  <si>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</si>
  <si>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</si>
  <si>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</si>
  <si>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</si>
  <si>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</si>
  <si>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</si>
  <si>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</si>
  <si>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</si>
  <si>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</si>
  <si>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</si>
  <si>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</si>
  <si>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</si>
  <si>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</si>
  <si>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</si>
  <si>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</si>
  <si>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</si>
  <si>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</si>
  <si>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</si>
  <si>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</si>
  <si>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</si>
  <si>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</si>
  <si>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</si>
  <si>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</si>
  <si>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</si>
  <si>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</si>
  <si>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</si>
  <si>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</si>
  <si>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</si>
  <si>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</si>
  <si>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</si>
  <si>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</si>
  <si>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</si>
  <si>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</si>
  <si>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</si>
  <si>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</si>
  <si>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</si>
  <si>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</si>
  <si>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</si>
  <si>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</si>
  <si>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</si>
  <si>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</si>
  <si>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</si>
  <si>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</si>
  <si>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</si>
  <si>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</si>
  <si>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</si>
  <si>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</si>
  <si>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</si>
  <si>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</si>
  <si>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</si>
  <si>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</si>
  <si>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</si>
  <si>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</si>
  <si>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</si>
  <si>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</si>
  <si>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</si>
  <si>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</si>
  <si>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</si>
  <si>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</si>
  <si>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</si>
  <si>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</si>
  <si>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</si>
  <si>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</si>
  <si>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</si>
  <si>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</si>
  <si>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</si>
  <si>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</si>
  <si>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</si>
  <si>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</si>
  <si>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</si>
  <si>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</si>
  <si>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</si>
  <si>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</si>
  <si>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</si>
  <si>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</si>
  <si>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</si>
  <si>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</si>
  <si>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</si>
  <si>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</si>
  <si>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</si>
  <si>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</si>
  <si>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</si>
  <si>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</si>
  <si>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</si>
  <si>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</si>
  <si>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</si>
  <si>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</si>
  <si>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</si>
  <si>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</si>
  <si>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</si>
  <si>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</si>
  <si>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</si>
  <si>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</si>
  <si>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</si>
  <si>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</si>
  <si>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</si>
  <si>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</si>
  <si>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</si>
  <si>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</si>
  <si>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</si>
  <si>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</si>
  <si>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</si>
  <si>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</si>
  <si>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</si>
  <si>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</si>
  <si>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</si>
  <si>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</si>
  <si>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</si>
  <si>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</si>
  <si>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</si>
  <si>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</si>
  <si>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</si>
  <si>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</si>
  <si>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</si>
  <si>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</si>
  <si>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</si>
  <si>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</si>
  <si>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</si>
  <si>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</si>
  <si>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</si>
  <si>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</si>
  <si>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</si>
  <si>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</si>
  <si>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</si>
  <si>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</si>
  <si>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</si>
  <si>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</si>
  <si>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</si>
  <si>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</si>
  <si>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</si>
  <si>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</si>
  <si>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</si>
  <si>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</si>
  <si>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</si>
  <si>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</si>
  <si>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</si>
  <si>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</si>
  <si>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</si>
  <si>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</si>
  <si>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</si>
  <si>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</si>
  <si>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</si>
  <si>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</si>
  <si>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</si>
  <si>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</si>
  <si>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</si>
  <si>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</si>
  <si>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</si>
  <si>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</si>
  <si>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</si>
  <si>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</si>
  <si>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</si>
  <si>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</si>
  <si>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</si>
  <si>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</si>
  <si>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</si>
  <si>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</si>
  <si>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</si>
  <si>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</si>
  <si>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</si>
  <si>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</si>
  <si>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</si>
  <si>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</si>
  <si>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</si>
  <si>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</si>
  <si>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</si>
  <si>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</si>
  <si>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</si>
  <si>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</si>
  <si>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</si>
  <si>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</si>
  <si>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</si>
  <si>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</si>
  <si>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</si>
  <si>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</si>
  <si>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</si>
  <si>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</si>
  <si>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</si>
  <si>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</si>
  <si>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</si>
  <si>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</si>
  <si>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</si>
  <si>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</si>
  <si>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</si>
  <si>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</si>
  <si>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</si>
  <si>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</si>
  <si>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</si>
  <si>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</si>
  <si>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</si>
  <si>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</si>
  <si>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</si>
  <si>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</si>
  <si>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</si>
  <si>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</si>
  <si>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</si>
  <si>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</si>
  <si>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</si>
  <si>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</si>
  <si>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</si>
  <si>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</si>
  <si>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</si>
  <si>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</si>
  <si>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</si>
  <si>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</si>
  <si>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</si>
  <si>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</si>
  <si>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</si>
  <si>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</si>
  <si>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</si>
  <si>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</si>
  <si>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</si>
  <si>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</si>
  <si>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</si>
  <si>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</si>
  <si>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</si>
  <si>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</si>
  <si>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</si>
  <si>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</si>
  <si>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</si>
  <si>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</si>
  <si>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</si>
  <si>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</si>
  <si>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</si>
  <si>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</si>
  <si>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</si>
  <si>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</si>
  <si>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</si>
  <si>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</si>
  <si>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</si>
  <si>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</si>
  <si>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</si>
  <si>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</si>
  <si>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</si>
  <si>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</si>
  <si>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</si>
  <si>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</si>
  <si>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</si>
  <si>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</si>
  <si>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</si>
  <si>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</si>
  <si>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</si>
  <si>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</si>
  <si>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</si>
  <si>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</si>
  <si>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</si>
  <si>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</si>
  <si>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</si>
  <si>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</si>
  <si>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</si>
  <si>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</si>
  <si>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</si>
  <si>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</si>
  <si>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</si>
  <si>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</si>
  <si>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</si>
  <si>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</si>
  <si>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</si>
  <si>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</si>
  <si>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</si>
  <si>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</si>
  <si>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</si>
  <si>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</si>
  <si>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</si>
  <si>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</si>
  <si>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</si>
  <si>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</si>
  <si>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</si>
  <si>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</si>
  <si>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</si>
  <si>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</si>
  <si>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</si>
  <si>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</si>
  <si>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</si>
  <si>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</si>
  <si>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</si>
  <si>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</si>
  <si>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</si>
  <si>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</si>
  <si>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</si>
  <si>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</si>
  <si>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</si>
  <si>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</si>
  <si>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</si>
  <si>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</si>
  <si>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</si>
  <si>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</si>
  <si>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</si>
  <si>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</si>
  <si>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</si>
  <si>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</si>
  <si>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</si>
  <si>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</si>
  <si>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</si>
  <si>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</si>
  <si>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</si>
  <si>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</si>
  <si>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</si>
  <si>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</si>
  <si>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</si>
  <si>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</si>
  <si>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</si>
  <si>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</si>
  <si>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</si>
  <si>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</si>
  <si>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</si>
  <si>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</si>
  <si>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</si>
  <si>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</si>
  <si>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</si>
  <si>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</si>
  <si>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</si>
  <si>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</si>
  <si>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</si>
  <si>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</si>
  <si>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</si>
  <si>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</si>
  <si>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</si>
  <si>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</si>
  <si>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</si>
  <si>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</si>
  <si>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</si>
  <si>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</si>
  <si>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</si>
  <si>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</si>
  <si>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</si>
  <si>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</si>
  <si>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</si>
  <si>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</si>
  <si>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</si>
  <si>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</si>
  <si>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</si>
  <si>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</si>
  <si>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</si>
  <si>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</si>
  <si>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</si>
  <si>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</si>
  <si>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</si>
  <si>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</si>
  <si>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</si>
  <si>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</si>
  <si>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</si>
  <si>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</si>
  <si>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</si>
  <si>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</si>
  <si>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</si>
  <si>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</si>
  <si>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</si>
  <si>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</si>
  <si>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</si>
  <si>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</si>
  <si>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</si>
  <si>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</si>
  <si>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</si>
  <si>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</si>
  <si>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</si>
  <si>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</si>
  <si>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</si>
  <si>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</si>
  <si>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</si>
  <si>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</si>
  <si>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</si>
  <si>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</si>
  <si>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</si>
  <si>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</si>
  <si>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</si>
  <si>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</si>
  <si>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</si>
  <si>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</si>
  <si>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</si>
  <si>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</si>
  <si>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</si>
  <si>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</si>
  <si>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</si>
  <si>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</si>
  <si>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</si>
  <si>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</si>
  <si>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</si>
  <si>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</si>
  <si>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</si>
  <si>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</si>
  <si>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</si>
  <si>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</si>
  <si>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</si>
  <si>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</si>
  <si>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</si>
  <si>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</si>
  <si>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</si>
  <si>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</si>
  <si>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</si>
  <si>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</si>
  <si>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</si>
  <si>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</si>
  <si>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</si>
  <si>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</si>
  <si>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</si>
  <si>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</si>
  <si>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</si>
  <si>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</si>
  <si>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</si>
  <si>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</si>
  <si>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</si>
  <si>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</si>
  <si>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</si>
  <si>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</si>
  <si>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</si>
  <si>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</si>
  <si>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</si>
  <si>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</si>
  <si>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</si>
  <si>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</si>
  <si>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</si>
  <si>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</si>
  <si>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</si>
  <si>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</si>
  <si>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</si>
  <si>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</si>
  <si>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</si>
  <si>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</si>
  <si>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</si>
  <si>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</si>
  <si>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</si>
  <si>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</si>
  <si>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</si>
  <si>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</si>
  <si>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</si>
  <si>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</si>
  <si>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</si>
  <si>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</si>
  <si>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</si>
  <si>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</si>
  <si>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</si>
  <si>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</si>
  <si>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</si>
  <si>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</si>
  <si>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</si>
  <si>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</si>
  <si>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</si>
  <si>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</si>
  <si>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</si>
  <si>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</si>
  <si>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</si>
  <si>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</si>
  <si>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</si>
  <si>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</si>
  <si>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</si>
  <si>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</si>
  <si>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</si>
  <si>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</si>
  <si>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</si>
  <si>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</si>
  <si>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</si>
  <si>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</si>
  <si>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</si>
  <si>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</si>
  <si>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</si>
  <si>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</si>
  <si>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</si>
  <si>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</si>
  <si>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</si>
  <si>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</si>
  <si>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</si>
  <si>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</si>
  <si>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</si>
  <si>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</si>
  <si>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</si>
  <si>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</si>
  <si>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</si>
  <si>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</si>
  <si>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</si>
  <si>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</si>
  <si>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</si>
  <si>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</si>
  <si>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</si>
  <si>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</si>
  <si>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</si>
  <si>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</si>
  <si>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</si>
  <si>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</si>
  <si>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</si>
  <si>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</si>
  <si>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</si>
  <si>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</si>
  <si>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</si>
  <si>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</si>
  <si>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</si>
  <si>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</si>
  <si>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</si>
  <si>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</si>
  <si>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</si>
  <si>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</si>
  <si>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</si>
  <si>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</si>
  <si>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</si>
  <si>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</si>
  <si>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</si>
  <si>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</si>
  <si>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</si>
  <si>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</si>
  <si>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</si>
  <si>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</si>
  <si>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</si>
  <si>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</si>
  <si>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</si>
  <si>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</si>
  <si>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</si>
  <si>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</si>
  <si>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</si>
  <si>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</si>
  <si>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</si>
  <si>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</si>
  <si>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</si>
  <si>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</si>
  <si>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</si>
  <si>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</si>
  <si>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</si>
  <si>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</si>
  <si>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</si>
  <si>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</si>
  <si>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</si>
  <si>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</si>
  <si>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</si>
  <si>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</si>
  <si>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</si>
  <si>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</si>
  <si>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</si>
  <si>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</si>
  <si>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</si>
  <si>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</si>
  <si>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</si>
  <si>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</si>
  <si>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</si>
  <si>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</si>
  <si>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</si>
  <si>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</si>
  <si>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</si>
  <si>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</si>
  <si>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</si>
  <si>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</si>
  <si>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</si>
  <si>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</si>
  <si>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</si>
  <si>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</si>
  <si>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</si>
  <si>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</si>
  <si>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</si>
  <si>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</si>
  <si>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</si>
  <si>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</si>
  <si>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</si>
  <si>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</si>
  <si>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</si>
  <si>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</si>
  <si>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</si>
  <si>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</si>
  <si>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</si>
  <si>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</si>
  <si>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</si>
  <si>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</si>
  <si>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</si>
  <si>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</si>
  <si>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</si>
  <si>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</si>
  <si>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</si>
  <si>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</si>
  <si>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</si>
  <si>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</si>
  <si>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</si>
  <si>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</si>
  <si>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</si>
  <si>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</si>
  <si>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</si>
  <si>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</si>
  <si>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</si>
  <si>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</si>
  <si>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</si>
  <si>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</si>
  <si>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</si>
  <si>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</si>
  <si>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</si>
  <si>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</si>
  <si>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</si>
  <si>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</si>
  <si>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</si>
  <si>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</si>
  <si>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</si>
  <si>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</si>
  <si>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</si>
  <si>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</si>
  <si>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</si>
  <si>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</si>
  <si>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</si>
  <si>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</si>
  <si>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</si>
  <si>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</si>
  <si>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</si>
  <si>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</si>
  <si>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</si>
  <si>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</si>
  <si>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</si>
  <si>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</si>
  <si>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</si>
  <si>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</si>
  <si>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</si>
  <si>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</si>
  <si>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</si>
  <si>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</si>
  <si>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</si>
  <si>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</si>
  <si>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</si>
  <si>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</si>
  <si>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</si>
  <si>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</si>
  <si>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</si>
  <si>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</si>
  <si>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</si>
  <si>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</si>
  <si>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</si>
  <si>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</si>
  <si>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</si>
  <si>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</si>
  <si>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</si>
  <si>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</si>
  <si>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</si>
  <si>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</si>
  <si>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</si>
  <si>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</si>
  <si>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</si>
  <si>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</si>
  <si>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</si>
  <si>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</si>
  <si>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</si>
  <si>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</si>
  <si>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</si>
  <si>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</si>
  <si>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</si>
  <si>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</si>
  <si>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</si>
  <si>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</si>
  <si>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</si>
  <si>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</si>
  <si>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</si>
  <si>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</si>
  <si>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</si>
  <si>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</si>
  <si>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</si>
  <si>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</si>
  <si>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</si>
  <si>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</si>
  <si>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</si>
  <si>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</si>
  <si>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</si>
  <si>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</si>
  <si>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</si>
  <si>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</si>
  <si>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</si>
  <si>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</si>
  <si>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</si>
  <si>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</si>
  <si>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</si>
  <si>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</si>
  <si>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</si>
  <si>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</si>
  <si>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</si>
  <si>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</si>
  <si>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</si>
  <si>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</si>
  <si>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</si>
  <si>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</si>
  <si>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</si>
  <si>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</si>
  <si>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</si>
  <si>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</si>
  <si>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</si>
  <si>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</si>
  <si>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</si>
  <si>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</si>
  <si>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</si>
  <si>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</si>
  <si>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</si>
  <si>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</si>
  <si>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</si>
  <si>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</si>
  <si>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</si>
  <si>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</si>
  <si>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</si>
  <si>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</si>
  <si>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</si>
  <si>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</si>
  <si>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</si>
  <si>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</si>
  <si>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</si>
  <si>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</si>
  <si>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</si>
  <si>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</si>
  <si>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</si>
  <si>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</si>
  <si>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</si>
  <si>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</si>
  <si>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</si>
  <si>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</si>
  <si>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</si>
  <si>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</si>
  <si>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</si>
  <si>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</si>
  <si>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</si>
  <si>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</si>
  <si>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</si>
  <si>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</si>
  <si>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</si>
  <si>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</si>
  <si>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</si>
  <si>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</si>
  <si>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</si>
  <si>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</si>
  <si>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</si>
  <si>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</si>
  <si>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</si>
  <si>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</si>
  <si>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</si>
  <si>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</si>
  <si>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</si>
  <si>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</si>
  <si>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</si>
  <si>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</si>
  <si>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</si>
  <si>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</si>
  <si>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</si>
  <si>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</si>
  <si>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</si>
  <si>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</si>
  <si>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</si>
  <si>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</si>
  <si>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</si>
  <si>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</si>
  <si>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</si>
  <si>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</si>
  <si>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</si>
  <si>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</si>
  <si>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</si>
  <si>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</si>
  <si>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</si>
  <si>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</si>
  <si>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</si>
  <si>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</si>
  <si>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</si>
  <si>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</si>
  <si>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</si>
  <si>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</si>
  <si>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</si>
  <si>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</si>
  <si>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</si>
  <si>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</si>
  <si>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</si>
  <si>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</si>
  <si>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</si>
  <si>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</si>
  <si>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</si>
  <si>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</si>
  <si>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</si>
  <si>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</si>
  <si>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</si>
  <si>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</si>
  <si>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</si>
  <si>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</si>
  <si>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</si>
  <si>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</si>
  <si>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</si>
  <si>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</si>
  <si>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</si>
  <si>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</si>
  <si>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</si>
  <si>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</si>
  <si>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</si>
  <si>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</si>
  <si>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</si>
  <si>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</si>
  <si>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</si>
  <si>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</si>
  <si>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</si>
  <si>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</si>
  <si>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</si>
  <si>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</si>
  <si>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</si>
  <si>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</si>
  <si>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</si>
  <si>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</si>
  <si>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</si>
  <si>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</si>
  <si>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</si>
  <si>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</si>
  <si>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</si>
  <si>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</si>
  <si>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</si>
  <si>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</si>
  <si>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</si>
  <si>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</si>
  <si>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</si>
  <si>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</si>
  <si>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</si>
  <si>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</si>
  <si>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</si>
  <si>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</si>
  <si>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</si>
  <si>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</si>
  <si>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</si>
  <si>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</si>
  <si>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</si>
  <si>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</si>
  <si>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</si>
  <si>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</si>
  <si>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</si>
  <si>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</si>
  <si>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</si>
  <si>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</si>
  <si>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</si>
  <si>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</si>
  <si>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</si>
  <si>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</si>
  <si>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</si>
  <si>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</si>
  <si>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</si>
  <si>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</si>
  <si>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</si>
  <si>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</si>
  <si>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</si>
  <si>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</si>
  <si>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</si>
  <si>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</si>
  <si>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</si>
  <si>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</si>
  <si>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</si>
  <si>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</si>
  <si>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</si>
  <si>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</si>
  <si>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</si>
  <si>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</si>
  <si>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</si>
  <si>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</si>
  <si>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</si>
  <si>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</si>
  <si>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</si>
  <si>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</si>
  <si>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</si>
  <si>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</si>
  <si>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</si>
  <si>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</si>
  <si>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</si>
  <si>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</si>
  <si>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</si>
  <si>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</si>
  <si>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</si>
  <si>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</si>
  <si>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</si>
  <si>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</si>
  <si>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</si>
  <si>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</si>
  <si>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</si>
  <si>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</si>
  <si>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</si>
  <si>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</si>
  <si>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</si>
  <si>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</si>
  <si>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</si>
  <si>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</si>
  <si>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</si>
  <si>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</si>
  <si>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</si>
  <si>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</si>
  <si>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</si>
  <si>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</si>
  <si>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</si>
  <si>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</si>
  <si>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</si>
  <si>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</si>
  <si>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</si>
  <si>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</si>
  <si>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</si>
  <si>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</si>
  <si>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</si>
  <si>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</si>
  <si>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</si>
  <si>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</si>
  <si>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</si>
  <si>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</si>
  <si>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</si>
  <si>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</si>
  <si>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</si>
  <si>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</si>
  <si>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</si>
  <si>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</si>
  <si>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</si>
  <si>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</si>
  <si>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</si>
  <si>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</si>
  <si>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</si>
  <si>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</si>
  <si>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</si>
  <si>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</si>
  <si>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</si>
  <si>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</si>
  <si>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</si>
  <si>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</si>
  <si>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</si>
  <si>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</si>
  <si>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</si>
  <si>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</si>
  <si>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</si>
  <si>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</si>
  <si>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</si>
  <si>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</si>
  <si>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</si>
  <si>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</si>
  <si>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</si>
  <si>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</si>
  <si>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</si>
  <si>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</si>
  <si>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</si>
  <si>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</si>
  <si>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</si>
  <si>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</si>
  <si>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</si>
  <si>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</si>
  <si>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</si>
  <si>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</si>
  <si>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</si>
  <si>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</si>
  <si>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</si>
  <si>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</si>
  <si>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</si>
  <si>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</si>
  <si>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</si>
  <si>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</si>
  <si>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</si>
  <si>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</si>
  <si>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</si>
  <si>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</si>
  <si>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</si>
  <si>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</si>
  <si>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</si>
  <si>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</si>
  <si>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</si>
  <si>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</si>
  <si>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</si>
  <si>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</si>
  <si>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</si>
  <si>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</si>
  <si>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</si>
  <si>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</si>
  <si>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</si>
  <si>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</si>
  <si>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</si>
  <si>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</si>
  <si>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</si>
  <si>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</si>
  <si>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</si>
  <si>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</si>
  <si>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</si>
  <si>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</si>
  <si>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</si>
  <si>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</si>
  <si>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</si>
  <si>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</si>
  <si>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</si>
  <si>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</si>
  <si>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</si>
  <si>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</si>
  <si>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</si>
  <si>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</si>
  <si>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</si>
  <si>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</si>
  <si>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</si>
  <si>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</si>
  <si>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</si>
  <si>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</si>
  <si>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</si>
  <si>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</si>
  <si>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</si>
  <si>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</si>
  <si>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</si>
  <si>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</si>
  <si>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</si>
  <si>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</si>
  <si>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</si>
  <si>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</si>
  <si>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</si>
  <si>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</si>
  <si>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</si>
  <si>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</si>
  <si>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</si>
  <si>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</si>
  <si>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</si>
  <si>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</si>
  <si>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</si>
  <si>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</si>
  <si>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</si>
  <si>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</si>
  <si>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</si>
  <si>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</si>
  <si>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</si>
  <si>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</si>
  <si>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</si>
  <si>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</si>
  <si>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</si>
  <si>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</si>
  <si>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</si>
  <si>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</si>
  <si>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</si>
  <si>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</si>
  <si>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</si>
  <si>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</si>
  <si>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</si>
  <si>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</si>
  <si>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</si>
  <si>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</si>
  <si>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</si>
  <si>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</si>
  <si>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</si>
  <si>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</si>
  <si>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</si>
  <si>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</si>
  <si>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</si>
  <si>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</si>
  <si>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</si>
  <si>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</si>
  <si>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</si>
  <si>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</si>
  <si>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</si>
  <si>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</si>
  <si>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</si>
  <si>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</si>
  <si>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</si>
  <si>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</si>
  <si>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</si>
  <si>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</si>
  <si>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</si>
  <si>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</si>
  <si>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</si>
  <si>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</si>
  <si>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</si>
  <si>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</si>
  <si>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</si>
  <si>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</si>
  <si>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</si>
  <si>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</si>
  <si>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</si>
  <si>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</si>
  <si>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</si>
  <si>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</si>
  <si>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</si>
  <si>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</si>
  <si>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</si>
  <si>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</si>
  <si>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</si>
  <si>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</si>
  <si>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</si>
  <si>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</si>
  <si>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</si>
  <si>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</si>
  <si>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</si>
  <si>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</si>
  <si>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</si>
  <si>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</si>
  <si>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</si>
  <si>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</si>
  <si>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</si>
  <si>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</si>
  <si>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</si>
  <si>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</si>
  <si>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</si>
  <si>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</si>
  <si>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</si>
  <si>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</si>
  <si>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</si>
  <si>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</si>
  <si>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</si>
  <si>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</si>
  <si>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</si>
  <si>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</si>
  <si>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</si>
  <si>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</si>
  <si>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</si>
  <si>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</si>
  <si>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</si>
  <si>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</si>
  <si>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</si>
  <si>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</si>
  <si>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</si>
  <si>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</si>
  <si>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</si>
  <si>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</si>
  <si>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</si>
  <si>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</si>
  <si>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</si>
  <si>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</si>
  <si>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</si>
  <si>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</si>
  <si>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</si>
  <si>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</si>
  <si>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</si>
  <si>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</si>
  <si>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</si>
  <si>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</si>
  <si>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</si>
  <si>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</si>
  <si>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</si>
  <si>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</si>
  <si>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</si>
  <si>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</si>
  <si>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</si>
  <si>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</si>
  <si>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</si>
  <si>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</si>
  <si>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</si>
  <si>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</si>
  <si>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</si>
  <si>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</si>
  <si>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</si>
  <si>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</si>
  <si>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</si>
  <si>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</si>
  <si>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</si>
  <si>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</si>
  <si>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</si>
  <si>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</si>
  <si>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</si>
  <si>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</si>
  <si>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</si>
  <si>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</si>
  <si>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</si>
  <si>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</si>
  <si>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</si>
  <si>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</si>
  <si>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</si>
  <si>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</si>
  <si>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</si>
  <si>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</si>
  <si>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</si>
  <si>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</si>
  <si>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</si>
  <si>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</si>
  <si>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</si>
  <si>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</si>
  <si>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</si>
  <si>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</si>
  <si>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</si>
  <si>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</si>
  <si>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</si>
  <si>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</si>
  <si>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</si>
  <si>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</si>
  <si>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</si>
  <si>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</si>
  <si>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</si>
  <si>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</si>
  <si>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</si>
  <si>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</si>
  <si>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</si>
  <si>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</si>
  <si>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</si>
  <si>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</si>
  <si>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</si>
  <si>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</si>
  <si>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</si>
  <si>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</si>
  <si>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</si>
  <si>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</si>
  <si>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</si>
  <si>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</si>
  <si>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</si>
  <si>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</si>
  <si>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</si>
  <si>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</si>
  <si>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</si>
  <si>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</si>
  <si>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</si>
  <si>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</si>
  <si>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</si>
  <si>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</si>
  <si>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</si>
  <si>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</si>
  <si>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</si>
  <si>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</si>
  <si>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</si>
  <si>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</si>
  <si>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</si>
  <si>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</si>
  <si>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</si>
  <si>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</si>
  <si>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</si>
  <si>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</si>
  <si>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</si>
  <si>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</si>
  <si>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</si>
  <si>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</si>
  <si>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</si>
  <si>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</si>
  <si>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</si>
  <si>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</si>
  <si>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</si>
  <si>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</si>
  <si>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</si>
  <si>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</si>
  <si>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</si>
  <si>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</si>
  <si>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</si>
  <si>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</si>
  <si>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</si>
  <si>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</si>
  <si>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</si>
  <si>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</si>
  <si>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</si>
  <si>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</si>
  <si>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</si>
  <si>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</si>
  <si>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</si>
  <si>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</si>
  <si>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</si>
  <si>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</si>
  <si>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</si>
  <si>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</si>
  <si>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</si>
  <si>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</si>
  <si>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</si>
  <si>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</si>
  <si>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</si>
  <si>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</si>
  <si>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</si>
  <si>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</si>
  <si>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</si>
  <si>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</si>
  <si>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</si>
  <si>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</si>
  <si>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</si>
  <si>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</si>
  <si>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</si>
  <si>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</si>
  <si>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</si>
  <si>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</si>
  <si>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</si>
  <si>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</si>
  <si>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</si>
  <si>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</si>
  <si>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</si>
  <si>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</si>
  <si>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</si>
  <si>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</si>
  <si>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</si>
  <si>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</si>
  <si>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</si>
  <si>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</si>
  <si>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</si>
  <si>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</si>
  <si>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</si>
  <si>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</si>
  <si>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</si>
  <si>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</si>
  <si>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</si>
  <si>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</si>
  <si>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</si>
  <si>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</si>
  <si>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</si>
  <si>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</si>
  <si>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</si>
  <si>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</si>
  <si>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</si>
  <si>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</si>
  <si>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</si>
  <si>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</si>
  <si>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</si>
  <si>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</si>
  <si>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</si>
  <si>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</si>
  <si>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</si>
  <si>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</si>
  <si>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</si>
  <si>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</si>
  <si>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</si>
  <si>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</si>
  <si>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</si>
  <si>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</si>
  <si>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</si>
  <si>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</si>
  <si>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</si>
  <si>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</si>
  <si>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</si>
  <si>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</si>
  <si>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</si>
  <si>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</si>
  <si>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</si>
  <si>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</si>
  <si>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</si>
  <si>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</si>
  <si>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</si>
  <si>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</si>
  <si>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</si>
  <si>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</si>
  <si>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</si>
  <si>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</si>
  <si>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</si>
  <si>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</si>
  <si>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</si>
  <si>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</si>
  <si>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</si>
  <si>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</si>
  <si>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</si>
  <si>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</si>
  <si>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</si>
  <si>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</si>
  <si>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</si>
  <si>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</si>
  <si>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</si>
  <si>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</si>
  <si>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</si>
  <si>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</si>
  <si>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</si>
  <si>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</si>
  <si>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</si>
  <si>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</si>
  <si>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</si>
  <si>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</si>
  <si>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</si>
  <si>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</si>
  <si>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</si>
  <si>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</si>
  <si>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</si>
  <si>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</si>
  <si>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</si>
  <si>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</si>
  <si>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</si>
  <si>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</si>
  <si>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</si>
  <si>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</si>
  <si>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</si>
  <si>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</si>
  <si>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</si>
  <si>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</si>
  <si>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</si>
  <si>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</si>
  <si>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</si>
  <si>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</si>
  <si>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</si>
  <si>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</si>
  <si>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</si>
  <si>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</si>
  <si>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</si>
  <si>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</si>
  <si>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</si>
  <si>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</si>
  <si>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</si>
  <si>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</si>
  <si>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</si>
  <si>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</si>
  <si>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</si>
  <si>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</si>
  <si>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</si>
  <si>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</si>
  <si>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</si>
  <si>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</si>
  <si>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</si>
  <si>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</si>
  <si>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</si>
  <si>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</si>
  <si>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</si>
  <si>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</si>
  <si>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</si>
  <si>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</si>
  <si>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</si>
  <si>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</si>
  <si>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</si>
  <si>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</si>
  <si>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</si>
  <si>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</si>
  <si>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</si>
  <si>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</si>
  <si>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</si>
  <si>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</si>
  <si>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</si>
  <si>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</si>
  <si>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</si>
  <si>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</si>
  <si>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</si>
  <si>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</si>
  <si>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</si>
  <si>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</si>
  <si>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</si>
  <si>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</si>
  <si>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</si>
  <si>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</si>
  <si>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</si>
  <si>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</si>
  <si>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</si>
  <si>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</si>
  <si>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</si>
  <si>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</si>
  <si>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</si>
  <si>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</si>
  <si>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</si>
  <si>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</si>
  <si>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</si>
  <si>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</si>
  <si>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</si>
  <si>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</si>
  <si>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</si>
  <si>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</si>
  <si>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</si>
  <si>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</si>
  <si>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</si>
  <si>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</si>
  <si>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</si>
  <si>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</si>
  <si>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</si>
  <si>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</si>
  <si>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</si>
  <si>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</si>
  <si>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</si>
  <si>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</si>
  <si>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</si>
  <si>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</si>
  <si>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</si>
  <si>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</si>
  <si>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</si>
  <si>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</si>
  <si>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</si>
  <si>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</si>
  <si>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</si>
  <si>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</si>
  <si>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</si>
  <si>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</si>
  <si>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</si>
  <si>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</si>
  <si>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</si>
  <si>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</si>
  <si>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</si>
  <si>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</si>
  <si>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</si>
  <si>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</si>
  <si>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</si>
  <si>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</si>
  <si>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</si>
  <si>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</si>
  <si>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</si>
  <si>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</si>
  <si>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</si>
  <si>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</si>
  <si>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</si>
  <si>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</si>
  <si>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</si>
  <si>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</si>
  <si>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</si>
  <si>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</si>
  <si>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</si>
  <si>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</si>
  <si>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</si>
  <si>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</si>
  <si>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</si>
  <si>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</si>
  <si>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</si>
  <si>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</si>
  <si>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</si>
  <si>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</si>
  <si>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</si>
  <si>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</si>
  <si>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</si>
  <si>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</si>
  <si>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</si>
  <si>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</si>
  <si>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</si>
  <si>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</si>
  <si>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</si>
  <si>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</si>
  <si>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</si>
  <si>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</si>
  <si>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</si>
  <si>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</si>
  <si>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</si>
  <si>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</si>
  <si>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</si>
  <si>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</si>
  <si>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</si>
  <si>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</si>
  <si>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</si>
  <si>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</si>
  <si>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</si>
  <si>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</si>
  <si>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</si>
  <si>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</si>
  <si>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</si>
  <si>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</si>
  <si>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</si>
  <si>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</si>
  <si>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</si>
  <si>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</si>
  <si>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</si>
  <si>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</si>
  <si>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</si>
  <si>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</si>
  <si>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</si>
  <si>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</si>
  <si>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</si>
  <si>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</si>
  <si>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</si>
  <si>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</si>
  <si>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</si>
  <si>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</si>
  <si>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</si>
  <si>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</si>
  <si>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</si>
  <si>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</si>
  <si>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</si>
  <si>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</si>
  <si>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</si>
  <si>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</si>
  <si>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</si>
  <si>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</si>
  <si>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</si>
  <si>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</si>
  <si>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</si>
  <si>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</si>
  <si>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</si>
  <si>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</si>
  <si>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</si>
  <si>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</si>
  <si>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</si>
  <si>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</si>
  <si>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</si>
  <si>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</si>
  <si>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</si>
  <si>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</si>
  <si>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</si>
  <si>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</si>
  <si>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</si>
  <si>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</si>
  <si>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</si>
  <si>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</si>
  <si>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</si>
  <si>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</si>
  <si>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</si>
  <si>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</si>
  <si>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</si>
  <si>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</si>
  <si>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</si>
  <si>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</si>
  <si>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</si>
  <si>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</si>
  <si>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</si>
  <si>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</si>
  <si>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</si>
  <si>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</si>
  <si>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</si>
  <si>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</si>
  <si>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</si>
  <si>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</si>
  <si>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</si>
  <si>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</si>
  <si>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</si>
  <si>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</si>
  <si>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</si>
  <si>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</si>
  <si>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</si>
  <si>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</si>
  <si>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</si>
  <si>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</si>
  <si>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</si>
  <si>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</si>
  <si>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</si>
  <si>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</si>
  <si>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</si>
  <si>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</si>
  <si>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</si>
  <si>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</si>
  <si>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</si>
  <si>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</si>
  <si>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</si>
  <si>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</si>
  <si>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</si>
  <si>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</si>
  <si>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</si>
  <si>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</si>
  <si>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</si>
  <si>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</si>
  <si>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</si>
  <si>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</si>
  <si>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</si>
  <si>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</si>
  <si>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</si>
  <si>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</si>
  <si>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</si>
  <si>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</si>
  <si>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</si>
  <si>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</si>
  <si>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</si>
  <si>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</si>
  <si>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</si>
  <si>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</si>
  <si>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</si>
  <si>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</si>
  <si>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</si>
  <si>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</si>
  <si>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</si>
  <si>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</si>
  <si>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</si>
  <si>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</si>
  <si>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</si>
  <si>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</si>
  <si>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</si>
  <si>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</si>
  <si>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</si>
  <si>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</si>
  <si>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</si>
  <si>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</si>
  <si>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</si>
  <si>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</si>
  <si>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</si>
  <si>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</si>
  <si>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</si>
  <si>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</si>
  <si>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</si>
  <si>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</si>
  <si>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</si>
  <si>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</si>
  <si>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</si>
  <si>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</si>
  <si>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</si>
  <si>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</si>
  <si>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</si>
  <si>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</si>
  <si>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</si>
  <si>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</si>
  <si>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</si>
  <si>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</si>
  <si>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</si>
  <si>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</si>
  <si>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</si>
  <si>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</si>
  <si>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</si>
  <si>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</si>
  <si>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</si>
  <si>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</si>
  <si>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</si>
  <si>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</si>
  <si>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</si>
  <si>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</si>
  <si>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</si>
  <si>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</si>
  <si>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</si>
  <si>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</si>
  <si>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</si>
  <si>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</si>
  <si>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</si>
  <si>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</si>
  <si>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</si>
  <si>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</si>
  <si>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</si>
  <si>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</si>
  <si>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</si>
  <si>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</si>
  <si>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</si>
  <si>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</si>
  <si>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</si>
  <si>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</si>
  <si>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</si>
  <si>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</si>
  <si>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</si>
  <si>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</si>
  <si>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</si>
  <si>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</si>
  <si>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</si>
  <si>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</si>
  <si>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</si>
  <si>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</si>
  <si>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</si>
  <si>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</si>
  <si>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</si>
  <si>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</si>
  <si>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</si>
  <si>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</si>
  <si>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</si>
  <si>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</si>
  <si>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</si>
  <si>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</si>
  <si>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</si>
  <si>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</si>
  <si>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</si>
  <si>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</si>
  <si>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</si>
  <si>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</si>
  <si>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</si>
  <si>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</si>
  <si>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</si>
  <si>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</si>
  <si>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</si>
  <si>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</si>
  <si>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</si>
  <si>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</si>
  <si>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</si>
  <si>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</si>
  <si>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</si>
  <si>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</si>
  <si>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</si>
  <si>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</si>
  <si>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</si>
  <si>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</si>
  <si>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</si>
  <si>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</si>
  <si>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</si>
  <si>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</si>
  <si>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</si>
  <si>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</si>
  <si>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</si>
  <si>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</si>
  <si>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</si>
  <si>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</si>
  <si>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</si>
  <si>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</si>
  <si>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</si>
  <si>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</si>
  <si>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</si>
  <si>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</si>
  <si>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</si>
  <si>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</si>
  <si>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</si>
  <si>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</si>
  <si>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</si>
  <si>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</si>
  <si>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</si>
  <si>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</si>
  <si>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</si>
  <si>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</si>
  <si>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</si>
  <si>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</si>
  <si>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</si>
  <si>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</si>
  <si>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</si>
  <si>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</si>
  <si>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</si>
  <si>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</si>
  <si>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</si>
  <si>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</si>
  <si>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</si>
  <si>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</si>
  <si>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</si>
  <si>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</si>
  <si>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</si>
  <si>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</si>
  <si>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</si>
  <si>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</si>
  <si>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</si>
  <si>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</si>
  <si>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</si>
  <si>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</si>
  <si>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</si>
  <si>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</si>
  <si>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</si>
  <si>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</si>
  <si>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</si>
  <si>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</si>
  <si>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</si>
  <si>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</si>
  <si>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</si>
  <si>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</si>
  <si>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</si>
  <si>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</si>
  <si>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</si>
  <si>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</si>
  <si>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</si>
  <si>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</si>
  <si>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</si>
  <si>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</si>
  <si>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</si>
  <si>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</si>
  <si>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</si>
  <si>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</si>
  <si>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</si>
  <si>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</si>
  <si>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</si>
  <si>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</si>
  <si>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</si>
  <si>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</si>
  <si>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</si>
  <si>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</si>
  <si>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</si>
  <si>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</si>
  <si>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</si>
  <si>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</si>
  <si>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</si>
  <si>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</si>
  <si>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</si>
  <si>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</si>
  <si>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</si>
  <si>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</si>
  <si>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</si>
  <si>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</si>
  <si>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</si>
  <si>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</si>
  <si>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</si>
  <si>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</si>
  <si>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</si>
  <si>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</si>
  <si>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</si>
  <si>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</si>
  <si>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</si>
  <si>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</si>
  <si>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</si>
  <si>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</si>
  <si>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</si>
  <si>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</si>
  <si>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</si>
  <si>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</si>
  <si>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</si>
  <si>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</si>
  <si>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</si>
  <si>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</si>
  <si>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</si>
  <si>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</si>
  <si>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</si>
  <si>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</si>
  <si>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</si>
  <si>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</si>
  <si>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</si>
  <si>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</si>
  <si>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</si>
  <si>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</si>
  <si>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</si>
  <si>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</si>
  <si>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</si>
  <si>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</si>
  <si>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</si>
  <si>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</si>
  <si>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</si>
  <si>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</si>
  <si>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</si>
  <si>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</si>
  <si>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</si>
  <si>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</si>
  <si>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</si>
  <si>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</si>
  <si>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</si>
  <si>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</si>
  <si>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</si>
  <si>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</si>
  <si>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</si>
  <si>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</si>
  <si>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</si>
  <si>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</si>
  <si>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</si>
  <si>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</si>
  <si>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</si>
  <si>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</si>
  <si>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</si>
  <si>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</si>
  <si>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</si>
  <si>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</si>
  <si>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</si>
  <si>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</si>
  <si>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</si>
  <si>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</si>
  <si>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</si>
  <si>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</si>
  <si>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</si>
  <si>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</si>
  <si>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</si>
  <si>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</si>
  <si>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</si>
  <si>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</si>
  <si>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</si>
  <si>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</si>
  <si>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</si>
  <si>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</si>
  <si>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</si>
  <si>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</si>
  <si>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</si>
  <si>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</si>
  <si>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</si>
  <si>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</si>
  <si>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</si>
  <si>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</si>
  <si>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</si>
  <si>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</si>
  <si>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</si>
  <si>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</si>
  <si>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</si>
  <si>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</si>
  <si>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</si>
  <si>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</si>
  <si>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</si>
  <si>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</si>
  <si>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</si>
  <si>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</si>
  <si>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</si>
  <si>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</si>
  <si>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</si>
  <si>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</si>
  <si>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</si>
  <si>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</si>
  <si>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</si>
  <si>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</si>
  <si>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</si>
  <si>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</si>
  <si>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</si>
  <si>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</si>
  <si>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</si>
  <si>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</si>
  <si>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</si>
  <si>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</si>
  <si>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</si>
  <si>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</si>
  <si>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</si>
  <si>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</si>
  <si>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</si>
  <si>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</si>
  <si>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</si>
  <si>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</si>
  <si>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</si>
  <si>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</si>
  <si>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</si>
  <si>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</si>
  <si>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</si>
  <si>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</si>
  <si>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</si>
  <si>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</si>
  <si>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</si>
  <si>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</si>
  <si>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</si>
  <si>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</si>
  <si>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</si>
  <si>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</si>
  <si>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</si>
  <si>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</si>
  <si>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</si>
  <si>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</si>
  <si>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</si>
  <si>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</si>
  <si>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</si>
  <si>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</si>
  <si>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</si>
  <si>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</si>
  <si>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</si>
  <si>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</si>
  <si>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</si>
  <si>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</si>
  <si>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</si>
  <si>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</si>
  <si>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</si>
  <si>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</si>
  <si>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</si>
  <si>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</si>
  <si>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</si>
  <si>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</si>
  <si>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</si>
  <si>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</si>
  <si>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</si>
  <si>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</si>
  <si>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</si>
  <si>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</si>
  <si>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</si>
  <si>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</si>
  <si>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</si>
  <si>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</si>
  <si>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</si>
  <si>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</si>
  <si>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</si>
  <si>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</si>
  <si>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</si>
  <si>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</si>
  <si>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</si>
  <si>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</si>
  <si>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</si>
  <si>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</si>
  <si>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</si>
  <si>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</si>
  <si>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</si>
  <si>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</si>
  <si>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</si>
  <si>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</si>
  <si>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</si>
  <si>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</si>
  <si>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</si>
  <si>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</si>
  <si>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</si>
  <si>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</si>
  <si>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</si>
  <si>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</si>
  <si>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</si>
  <si>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</si>
  <si>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</si>
  <si>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</si>
  <si>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</si>
  <si>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</si>
  <si>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</si>
  <si>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</si>
  <si>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</si>
  <si>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</si>
  <si>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</si>
  <si>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</si>
  <si>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</si>
  <si>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</si>
  <si>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</si>
  <si>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</si>
  <si>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</si>
  <si>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</si>
  <si>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</si>
  <si>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</si>
  <si>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</si>
  <si>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</si>
  <si>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</si>
  <si>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</si>
  <si>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</si>
  <si>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</si>
  <si>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</si>
  <si>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</si>
  <si>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</si>
  <si>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</si>
  <si>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</si>
  <si>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</si>
  <si>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</si>
  <si>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</si>
  <si>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</si>
  <si>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</si>
  <si>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</si>
  <si>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</si>
  <si>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</si>
  <si>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</si>
  <si>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</si>
  <si>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</si>
  <si>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</si>
  <si>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</si>
  <si>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</si>
  <si>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</si>
  <si>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</si>
  <si>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</si>
  <si>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</si>
  <si>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</si>
  <si>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</si>
  <si>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</si>
  <si>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</si>
  <si>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</si>
  <si>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</si>
  <si>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</si>
  <si>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</si>
  <si>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</si>
  <si>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</si>
  <si>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</si>
  <si>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</si>
  <si>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</si>
  <si>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</si>
  <si>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</si>
  <si>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</si>
  <si>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</si>
  <si>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</si>
  <si>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</si>
  <si>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</si>
  <si>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</si>
  <si>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</si>
  <si>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</si>
  <si>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</si>
  <si>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</si>
  <si>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</si>
  <si>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</si>
  <si>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</si>
  <si>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</si>
  <si>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</si>
  <si>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</si>
  <si>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</si>
  <si>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</si>
  <si>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</si>
  <si>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</si>
  <si>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</si>
  <si>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</si>
  <si>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</si>
  <si>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</si>
  <si>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</si>
  <si>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</si>
  <si>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</si>
  <si>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</si>
  <si>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</si>
  <si>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</si>
  <si>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</si>
  <si>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</si>
  <si>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</si>
  <si>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</si>
  <si>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</si>
  <si>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</si>
  <si>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</si>
  <si>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</si>
  <si>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</si>
  <si>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</si>
  <si>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</si>
  <si>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</si>
  <si>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</si>
  <si>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</si>
  <si>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</si>
  <si>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</si>
  <si>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</si>
  <si>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</si>
  <si>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</si>
  <si>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</si>
  <si>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</si>
  <si>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</si>
  <si>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</si>
  <si>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</si>
  <si>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</si>
  <si>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</si>
  <si>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</si>
  <si>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</si>
  <si>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</si>
  <si>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</si>
  <si>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</si>
  <si>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</si>
  <si>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</si>
  <si>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</si>
  <si>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</si>
  <si>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</si>
  <si>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</si>
  <si>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</si>
  <si>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</si>
  <si>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</si>
  <si>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</si>
  <si>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</si>
  <si>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</si>
  <si>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</si>
  <si>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</si>
  <si>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</si>
  <si>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</si>
  <si>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</si>
  <si>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</si>
  <si>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</si>
  <si>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</si>
  <si>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</si>
  <si>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</si>
  <si>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</si>
  <si>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</si>
  <si>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</si>
  <si>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</si>
  <si>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</si>
  <si>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</si>
  <si>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</si>
  <si>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</si>
  <si>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</si>
  <si>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</si>
  <si>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</si>
  <si>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</si>
  <si>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</si>
  <si>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</si>
  <si>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</si>
  <si>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</si>
  <si>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</si>
  <si>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</si>
  <si>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</si>
  <si>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</si>
  <si>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</si>
  <si>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</si>
  <si>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</si>
  <si>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</si>
  <si>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</si>
  <si>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</si>
  <si>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</si>
  <si>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</si>
  <si>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</si>
  <si>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</si>
  <si>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</si>
  <si>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</si>
  <si>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</si>
  <si>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</si>
  <si>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</si>
  <si>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</si>
  <si>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</si>
  <si>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</si>
  <si>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</si>
  <si>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</si>
  <si>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</si>
  <si>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</si>
  <si>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</si>
  <si>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</si>
  <si>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</si>
  <si>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</si>
  <si>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</si>
  <si>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</si>
  <si>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</si>
  <si>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</si>
  <si>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</si>
  <si>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</si>
  <si>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</si>
  <si>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</si>
  <si>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</si>
  <si>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</si>
  <si>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</si>
  <si>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</si>
  <si>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</si>
  <si>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</si>
  <si>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</si>
  <si>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</si>
  <si>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</si>
  <si>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</si>
  <si>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</si>
  <si>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</si>
  <si>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</si>
  <si>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</si>
  <si>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</si>
  <si>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</si>
  <si>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</si>
  <si>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</si>
  <si>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</si>
  <si>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</si>
  <si>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</si>
  <si>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</si>
  <si>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</si>
  <si>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</si>
  <si>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</si>
  <si>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</si>
  <si>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</si>
  <si>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</si>
  <si>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</si>
  <si>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</si>
  <si>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</si>
  <si>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</si>
  <si>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</si>
  <si>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</si>
  <si>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</si>
  <si>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</si>
  <si>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</si>
  <si>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</si>
  <si>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</si>
  <si>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</si>
  <si>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</si>
  <si>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</si>
  <si>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</si>
  <si>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</si>
  <si>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</si>
  <si>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</si>
  <si>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</si>
  <si>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</si>
  <si>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</si>
  <si>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</si>
  <si>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</si>
  <si>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</si>
  <si>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</si>
  <si>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</si>
  <si>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</si>
  <si>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</si>
  <si>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</si>
  <si>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</si>
  <si>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</si>
  <si>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</si>
  <si>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</si>
  <si>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</si>
  <si>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</si>
  <si>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</si>
  <si>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</si>
  <si>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</si>
  <si>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</si>
  <si>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</si>
  <si>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</si>
  <si>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</si>
  <si>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</si>
  <si>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</si>
  <si>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</si>
  <si>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</si>
  <si>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</si>
  <si>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</si>
  <si>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</si>
  <si>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</si>
  <si>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</si>
  <si>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</si>
  <si>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</si>
  <si>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</si>
  <si>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</si>
  <si>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</si>
  <si>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</si>
  <si>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</si>
  <si>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</si>
  <si>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</si>
  <si>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</si>
  <si>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</si>
  <si>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</si>
  <si>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</si>
  <si>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</si>
  <si>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</si>
  <si>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</si>
  <si>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</si>
  <si>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</si>
  <si>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</si>
  <si>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</si>
  <si>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</si>
  <si>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</si>
  <si>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</si>
  <si>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</si>
  <si>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</si>
  <si>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</si>
  <si>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</si>
  <si>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</si>
  <si>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</si>
  <si>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</si>
  <si>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</si>
  <si>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</si>
  <si>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</si>
  <si>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</si>
  <si>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</si>
  <si>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</si>
  <si>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</si>
  <si>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</si>
  <si>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</si>
  <si>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</si>
  <si>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</si>
  <si>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</si>
  <si>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</si>
  <si>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</si>
  <si>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</si>
  <si>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</si>
  <si>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</si>
  <si>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</si>
  <si>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</si>
  <si>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</si>
  <si>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</si>
  <si>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</si>
  <si>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</si>
  <si>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</si>
  <si>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</si>
  <si>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</si>
  <si>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</si>
  <si>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</si>
  <si>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</si>
  <si>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</si>
  <si>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</si>
  <si>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</si>
  <si>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</si>
  <si>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</si>
  <si>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</si>
  <si>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</si>
  <si>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</si>
  <si>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</si>
  <si>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</si>
  <si>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</si>
  <si>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</si>
  <si>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</si>
  <si>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</si>
  <si>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</si>
  <si>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</si>
  <si>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</si>
  <si>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</si>
  <si>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</si>
  <si>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</si>
  <si>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</si>
  <si>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</si>
  <si>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</si>
  <si>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</si>
  <si>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</si>
  <si>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</si>
  <si>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</si>
  <si>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</si>
  <si>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</si>
  <si>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</si>
  <si>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</si>
  <si>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</si>
  <si>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</si>
  <si>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</si>
  <si>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</si>
  <si>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</si>
  <si>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</si>
  <si>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</si>
  <si>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</si>
  <si>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</si>
  <si>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</si>
  <si>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</si>
  <si>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</si>
  <si>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</si>
  <si>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</si>
  <si>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</si>
  <si>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</si>
  <si>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</si>
  <si>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</si>
  <si>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</si>
  <si>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</si>
  <si>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</si>
  <si>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</si>
  <si>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</si>
  <si>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</si>
  <si>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</si>
  <si>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</si>
  <si>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</si>
  <si>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</si>
  <si>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</si>
  <si>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</si>
  <si>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</si>
  <si>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</si>
  <si>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</si>
  <si>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</si>
  <si>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</si>
  <si>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</si>
  <si>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</si>
  <si>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</si>
  <si>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</si>
  <si>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</si>
  <si>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</si>
  <si>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</si>
  <si>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</si>
  <si>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</si>
  <si>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</si>
  <si>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</si>
  <si>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</si>
  <si>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</si>
  <si>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</si>
  <si>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</si>
  <si>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</si>
  <si>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</si>
  <si>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</si>
  <si>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</si>
  <si>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</si>
  <si>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</si>
  <si>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</si>
  <si>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</si>
  <si>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</si>
  <si>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</si>
  <si>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</si>
  <si>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</si>
  <si>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</si>
  <si>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</si>
  <si>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</si>
  <si>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</si>
  <si>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</si>
  <si>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</si>
  <si>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</si>
  <si>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</si>
  <si>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</si>
  <si>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</si>
  <si>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</si>
  <si>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</si>
  <si>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</si>
  <si>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</si>
  <si>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</si>
  <si>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</si>
  <si>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</si>
  <si>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</si>
  <si>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</si>
  <si>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</si>
  <si>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</si>
  <si>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</si>
  <si>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</si>
  <si>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</si>
  <si>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</si>
  <si>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</si>
  <si>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</si>
  <si>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</si>
  <si>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</si>
  <si>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</si>
  <si>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</si>
  <si>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</si>
  <si>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</si>
  <si>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</si>
  <si>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</si>
  <si>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</si>
  <si>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</si>
  <si>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</si>
  <si>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</si>
  <si>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</si>
  <si>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</si>
  <si>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</si>
  <si>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</si>
  <si>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</si>
  <si>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</si>
  <si>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</si>
  <si>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</si>
  <si>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</si>
  <si>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</si>
  <si>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</si>
  <si>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</si>
  <si>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</si>
  <si>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</si>
  <si>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</si>
  <si>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</si>
  <si>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</si>
  <si>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</si>
  <si>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</si>
  <si>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</si>
  <si>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</si>
  <si>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</si>
  <si>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</si>
  <si>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</si>
  <si>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</si>
  <si>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</si>
  <si>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</si>
  <si>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</si>
  <si>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</si>
  <si>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</si>
  <si>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</si>
  <si>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</si>
  <si>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</si>
  <si>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</si>
  <si>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</si>
  <si>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</si>
  <si>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</si>
  <si>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</si>
  <si>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</si>
  <si>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</si>
  <si>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</si>
  <si>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</si>
  <si>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</si>
  <si>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</si>
  <si>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</si>
  <si>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</si>
  <si>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</si>
  <si>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</si>
  <si>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</si>
  <si>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</si>
  <si>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</si>
  <si>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</si>
  <si>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</si>
  <si>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</si>
  <si>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</si>
  <si>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</si>
  <si>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</si>
  <si>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</si>
  <si>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</si>
  <si>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</si>
  <si>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</si>
  <si>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</si>
  <si>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</si>
  <si>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</si>
  <si>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</si>
  <si>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</si>
  <si>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</si>
  <si>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</si>
  <si>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</si>
  <si>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</si>
  <si>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</si>
  <si>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</si>
  <si>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</si>
  <si>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</si>
  <si>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</si>
  <si>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</si>
  <si>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</si>
  <si>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</si>
  <si>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</si>
  <si>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</si>
  <si>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</si>
  <si>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</si>
  <si>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</si>
  <si>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</si>
  <si>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</si>
  <si>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</si>
  <si>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</si>
  <si>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</si>
  <si>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</si>
  <si>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</si>
  <si>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</si>
  <si>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</si>
  <si>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</si>
  <si>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</si>
  <si>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</si>
  <si>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</si>
  <si>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</si>
  <si>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</si>
  <si>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</si>
  <si>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</si>
  <si>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</si>
  <si>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</si>
  <si>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</si>
  <si>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</si>
  <si>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</si>
  <si>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</si>
  <si>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</si>
  <si>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</si>
  <si>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</si>
  <si>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</si>
  <si>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</si>
  <si>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</si>
  <si>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</si>
  <si>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</si>
  <si>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</si>
  <si>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</si>
  <si>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</si>
  <si>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</si>
  <si>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</si>
  <si>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</si>
  <si>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</si>
  <si>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</si>
  <si>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</si>
  <si>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</si>
  <si>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</si>
  <si>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</si>
  <si>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</si>
  <si>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</si>
  <si>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</si>
  <si>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</si>
  <si>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</si>
  <si>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</si>
  <si>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</si>
  <si>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</si>
  <si>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</si>
  <si>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</si>
  <si>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</si>
  <si>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</si>
  <si>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</si>
  <si>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</si>
  <si>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</si>
  <si>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</si>
  <si>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</si>
  <si>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</si>
  <si>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</si>
  <si>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</si>
  <si>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</si>
  <si>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</si>
  <si>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</si>
  <si>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</si>
  <si>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</si>
  <si>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</si>
  <si>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</si>
  <si>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</si>
  <si>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</si>
  <si>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</si>
  <si>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</si>
  <si>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</si>
  <si>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</si>
  <si>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</si>
  <si>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</si>
  <si>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</si>
  <si>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</si>
  <si>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</si>
  <si>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</si>
  <si>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</si>
  <si>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</si>
  <si>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</si>
  <si>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</si>
  <si>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</si>
  <si>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</si>
  <si>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</si>
  <si>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</si>
  <si>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</si>
  <si>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</si>
  <si>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</si>
  <si>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</si>
  <si>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</si>
  <si>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</si>
  <si>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</si>
  <si>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</si>
  <si>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</si>
  <si>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</si>
  <si>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</si>
  <si>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</si>
  <si>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</si>
  <si>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</si>
  <si>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</si>
  <si>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</si>
  <si>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</si>
  <si>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</si>
  <si>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</si>
  <si>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</si>
  <si>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</si>
  <si>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</si>
  <si>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</si>
  <si>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</si>
  <si>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</si>
  <si>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</si>
  <si>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</si>
  <si>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</si>
  <si>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</si>
  <si>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</si>
  <si>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</si>
  <si>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</si>
  <si>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</si>
  <si>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</si>
  <si>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</si>
  <si>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</si>
  <si>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</si>
  <si>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</si>
  <si>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</si>
  <si>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</si>
  <si>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</si>
  <si>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</si>
  <si>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</si>
  <si>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</si>
  <si>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</si>
  <si>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</si>
  <si>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</si>
  <si>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</si>
  <si>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</si>
  <si>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</si>
  <si>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</si>
  <si>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</si>
  <si>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</si>
  <si>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</si>
  <si>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</si>
  <si>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</si>
  <si>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</si>
  <si>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</si>
  <si>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</si>
  <si>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</si>
  <si>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</si>
  <si>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</si>
  <si>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</si>
  <si>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</si>
  <si>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</si>
  <si>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</si>
  <si>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</si>
  <si>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</si>
  <si>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</si>
  <si>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</si>
  <si>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</si>
  <si>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</si>
  <si>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</si>
  <si>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</si>
  <si>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</si>
  <si>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</si>
  <si>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</si>
  <si>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</si>
  <si>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</si>
  <si>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</si>
  <si>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</si>
  <si>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</si>
  <si>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</si>
  <si>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</si>
  <si>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</si>
  <si>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</si>
  <si>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</si>
  <si>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</si>
  <si>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</si>
  <si>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</si>
  <si>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</si>
  <si>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</si>
  <si>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</si>
  <si>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</si>
  <si>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</si>
  <si>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</si>
  <si>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</si>
  <si>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</si>
  <si>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</si>
  <si>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</si>
  <si>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</si>
  <si>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</si>
  <si>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</si>
  <si>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</si>
  <si>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</si>
  <si>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</si>
  <si>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</si>
  <si>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</si>
  <si>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</si>
  <si>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</si>
  <si>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</si>
  <si>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</si>
  <si>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</si>
  <si>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</si>
  <si>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</si>
  <si>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</si>
  <si>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</si>
  <si>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</si>
  <si>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</si>
  <si>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</si>
  <si>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</si>
  <si>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</si>
  <si>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</si>
  <si>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</si>
  <si>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</si>
  <si>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</si>
  <si>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</si>
  <si>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</si>
  <si>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</si>
  <si>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</si>
  <si>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</si>
  <si>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</si>
  <si>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</si>
  <si>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</si>
  <si>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</si>
  <si>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</si>
  <si>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</si>
  <si>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</si>
  <si>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</si>
  <si>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</si>
  <si>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</si>
  <si>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</si>
  <si>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</si>
  <si>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</si>
  <si>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</si>
  <si>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</si>
  <si>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</si>
  <si>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</si>
  <si>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</si>
  <si>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</si>
  <si>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</si>
  <si>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</si>
  <si>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</si>
  <si>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</si>
  <si>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</si>
  <si>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</si>
  <si>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</si>
  <si>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</si>
  <si>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</si>
  <si>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</si>
  <si>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</si>
  <si>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</si>
  <si>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</si>
  <si>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</si>
  <si>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</si>
  <si>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</si>
  <si>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</si>
  <si>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</si>
  <si>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</si>
  <si>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</si>
  <si>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</si>
  <si>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</si>
  <si>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</si>
  <si>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</si>
  <si>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</si>
  <si>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</si>
  <si>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</si>
  <si>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</si>
  <si>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</si>
  <si>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</si>
  <si>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</si>
  <si>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</si>
  <si>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</si>
  <si>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</si>
  <si>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</si>
  <si>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</si>
  <si>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</si>
  <si>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</si>
  <si>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</si>
  <si>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</si>
  <si>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</si>
  <si>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</si>
  <si>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</si>
  <si>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</si>
  <si>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</si>
  <si>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</si>
  <si>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</si>
  <si>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</si>
  <si>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</si>
  <si>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</si>
  <si>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</si>
  <si>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</si>
  <si>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</si>
  <si>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</si>
  <si>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</si>
  <si>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</si>
  <si>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</si>
  <si>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</si>
  <si>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</si>
  <si>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</si>
  <si>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</si>
  <si>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</si>
  <si>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</si>
  <si>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</si>
  <si>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</si>
  <si>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</si>
  <si>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</si>
  <si>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</si>
  <si>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</si>
  <si>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</si>
  <si>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</si>
  <si>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</si>
  <si>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</si>
  <si>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</si>
  <si>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</si>
  <si>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</si>
  <si>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</si>
  <si>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</si>
  <si>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</si>
  <si>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</si>
  <si>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</si>
  <si>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</si>
  <si>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</si>
  <si>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</si>
  <si>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</si>
  <si>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</si>
  <si>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</si>
  <si>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</si>
  <si>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</si>
  <si>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</si>
  <si>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</si>
  <si>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</si>
  <si>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</si>
  <si>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</si>
  <si>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</si>
  <si>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</si>
  <si>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</si>
  <si>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</si>
  <si>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</si>
  <si>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</si>
  <si>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</si>
  <si>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</si>
  <si>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</si>
  <si>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</si>
  <si>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</si>
  <si>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</si>
  <si>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</si>
  <si>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</si>
  <si>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</si>
  <si>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</si>
  <si>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</si>
  <si>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</si>
  <si>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</si>
  <si>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</si>
  <si>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</si>
  <si>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</si>
  <si>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</si>
  <si>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</si>
  <si>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</si>
  <si>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</si>
  <si>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</si>
  <si>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</si>
  <si>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</si>
  <si>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</si>
  <si>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</si>
  <si>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</si>
  <si>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</si>
  <si>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</si>
  <si>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</si>
  <si>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</si>
  <si>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</si>
  <si>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</si>
  <si>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</si>
  <si>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</si>
  <si>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</si>
  <si>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</si>
  <si>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</si>
  <si>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</si>
  <si>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</si>
  <si>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</si>
  <si>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</si>
  <si>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</si>
  <si>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</si>
  <si>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</si>
  <si>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</si>
  <si>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</si>
  <si>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</si>
  <si>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</si>
  <si>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</si>
  <si>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</si>
  <si>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</si>
  <si>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</si>
  <si>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</si>
  <si>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</si>
  <si>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</si>
  <si>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</si>
  <si>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</si>
  <si>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</si>
  <si>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</si>
  <si>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</si>
  <si>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</si>
  <si>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</si>
  <si>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</si>
  <si>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</si>
  <si>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</si>
  <si>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</si>
  <si>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</si>
  <si>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</si>
  <si>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</si>
  <si>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</si>
  <si>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</si>
  <si>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</si>
  <si>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</si>
  <si>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</si>
  <si>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</si>
  <si>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</si>
  <si>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</si>
  <si>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</si>
  <si>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</si>
  <si>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</si>
  <si>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</si>
  <si>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</si>
  <si>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</si>
  <si>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</si>
  <si>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</si>
  <si>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</si>
  <si>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</si>
  <si>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</si>
  <si>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</si>
  <si>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</si>
  <si>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</si>
  <si>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</si>
  <si>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</si>
  <si>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</si>
  <si>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</si>
  <si>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</si>
  <si>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</si>
  <si>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</si>
  <si>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</si>
  <si>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</si>
  <si>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</si>
  <si>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</si>
  <si>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</si>
  <si>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</si>
  <si>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</si>
  <si>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</si>
  <si>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</si>
  <si>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</si>
  <si>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</si>
  <si>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</si>
  <si>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</si>
  <si>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</si>
  <si>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</si>
  <si>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</si>
  <si>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</si>
  <si>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</si>
  <si>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</si>
  <si>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</si>
  <si>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</si>
  <si>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</si>
  <si>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</si>
  <si>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</si>
  <si>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</si>
  <si>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</si>
  <si>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</si>
  <si>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</si>
  <si>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</si>
  <si>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</si>
  <si>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</si>
  <si>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</si>
  <si>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</si>
  <si>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</si>
  <si>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</si>
  <si>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</si>
  <si>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</si>
  <si>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</si>
  <si>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</si>
  <si>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</si>
  <si>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</si>
  <si>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</si>
  <si>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</si>
  <si>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</si>
  <si>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</si>
  <si>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</si>
  <si>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</si>
  <si>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</si>
  <si>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</si>
  <si>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</si>
  <si>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</si>
  <si>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</si>
  <si>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</si>
  <si>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</si>
  <si>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</si>
  <si>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</si>
  <si>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</si>
  <si>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</si>
  <si>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</si>
  <si>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</si>
  <si>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</si>
  <si>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</si>
  <si>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</si>
  <si>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</si>
  <si>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</si>
  <si>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</si>
  <si>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</si>
  <si>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</si>
  <si>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</si>
  <si>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</si>
  <si>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</si>
  <si>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</si>
  <si>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</si>
  <si>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</si>
  <si>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</si>
  <si>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</si>
  <si>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</si>
  <si>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</si>
  <si>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</si>
  <si>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</si>
  <si>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</si>
  <si>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</si>
  <si>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</si>
  <si>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</si>
  <si>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</si>
  <si>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</si>
  <si>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</si>
  <si>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</si>
  <si>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</si>
  <si>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</si>
  <si>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</si>
  <si>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</si>
  <si>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</si>
  <si>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</si>
  <si>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</si>
  <si>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</si>
  <si>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</si>
  <si>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</si>
  <si>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</si>
  <si>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</si>
  <si>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</si>
  <si>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</si>
  <si>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</si>
  <si>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</si>
  <si>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</si>
  <si>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</si>
  <si>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</si>
  <si>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</si>
  <si>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</si>
  <si>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</si>
  <si>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</si>
  <si>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</si>
  <si>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</si>
  <si>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</si>
  <si>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</si>
  <si>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</si>
  <si>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</si>
  <si>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</si>
  <si>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</si>
  <si>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</si>
  <si>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</si>
  <si>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</si>
  <si>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</si>
  <si>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</si>
  <si>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</si>
  <si>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</si>
  <si>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</si>
  <si>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</si>
  <si>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</si>
  <si>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</si>
  <si>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</si>
  <si>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</si>
  <si>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</si>
  <si>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</si>
  <si>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</si>
  <si>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</si>
  <si>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</si>
  <si>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</si>
  <si>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</si>
  <si>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</si>
  <si>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</si>
  <si>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</si>
  <si>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</si>
  <si>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</si>
  <si>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</si>
  <si>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</si>
  <si>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</si>
  <si>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</si>
  <si>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</si>
  <si>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</si>
  <si>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</si>
  <si>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</si>
  <si>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</si>
  <si>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</si>
  <si>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</si>
  <si>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</si>
  <si>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</si>
  <si>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</si>
  <si>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</si>
  <si>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</si>
  <si>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</si>
  <si>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</si>
  <si>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</si>
  <si>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</si>
  <si>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</si>
  <si>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</si>
  <si>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</si>
  <si>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</si>
  <si>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</si>
  <si>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</si>
  <si>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</si>
  <si>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</si>
  <si>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</si>
  <si>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</si>
  <si>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</si>
  <si>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</si>
  <si>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</si>
  <si>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</si>
  <si>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</si>
  <si>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</si>
  <si>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</si>
  <si>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</si>
  <si>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</si>
  <si>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</si>
  <si>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</si>
  <si>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</si>
  <si>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</si>
  <si>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</si>
  <si>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</si>
  <si>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</si>
  <si>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</si>
  <si>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</si>
  <si>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</si>
  <si>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</si>
  <si>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</si>
  <si>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</si>
  <si>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</si>
  <si>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</si>
  <si>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</si>
  <si>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</si>
  <si>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</si>
  <si>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</si>
  <si>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</si>
  <si>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</si>
  <si>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</si>
  <si>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</si>
  <si>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</si>
  <si>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</si>
  <si>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</si>
  <si>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</si>
  <si>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</si>
  <si>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</si>
  <si>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</si>
  <si>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</si>
  <si>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</si>
  <si>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</si>
  <si>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</si>
  <si>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</si>
  <si>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</si>
  <si>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</si>
  <si>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</si>
  <si>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</si>
  <si>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</si>
  <si>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</si>
  <si>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</si>
  <si>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</si>
  <si>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</si>
  <si>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</si>
  <si>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</si>
  <si>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</si>
  <si>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</si>
  <si>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</si>
  <si>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</si>
  <si>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</si>
  <si>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</si>
  <si>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</si>
  <si>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</si>
  <si>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</si>
  <si>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</si>
  <si>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</si>
  <si>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</si>
  <si>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</si>
  <si>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</si>
  <si>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</si>
  <si>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</si>
  <si>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</si>
  <si>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</si>
  <si>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</si>
  <si>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</si>
  <si>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</si>
  <si>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</si>
  <si>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</si>
  <si>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</si>
  <si>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</si>
  <si>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</si>
  <si>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</si>
  <si>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</si>
  <si>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</si>
  <si>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</si>
  <si>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</si>
  <si>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</si>
  <si>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</si>
  <si>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</si>
  <si>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</si>
  <si>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</si>
  <si>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</si>
  <si>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</si>
  <si>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</si>
  <si>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</si>
  <si>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</si>
  <si>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</si>
  <si>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</si>
  <si>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</si>
  <si>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</si>
  <si>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</si>
  <si>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</si>
  <si>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</si>
  <si>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</si>
  <si>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</si>
  <si>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</si>
  <si>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</si>
  <si>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</si>
  <si>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</si>
  <si>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</si>
  <si>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</si>
  <si>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</si>
  <si>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</si>
  <si>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</si>
  <si>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</si>
  <si>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</si>
  <si>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</si>
  <si>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</si>
  <si>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</si>
  <si>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</si>
  <si>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</si>
  <si>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</si>
  <si>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</si>
  <si>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</si>
  <si>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</si>
  <si>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</si>
  <si>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</si>
  <si>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</si>
  <si>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</si>
  <si>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</si>
  <si>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</si>
  <si>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</si>
  <si>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</si>
  <si>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</si>
  <si>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</si>
  <si>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</si>
  <si>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</si>
  <si>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</si>
  <si>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</si>
  <si>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</si>
  <si>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</si>
  <si>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</si>
  <si>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</si>
  <si>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</si>
  <si>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</si>
  <si>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</si>
  <si>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</si>
  <si>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</si>
  <si>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</si>
  <si>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</si>
  <si>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</si>
  <si>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</si>
  <si>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</si>
  <si>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</si>
  <si>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</si>
  <si>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</si>
  <si>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</si>
  <si>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</si>
  <si>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</si>
  <si>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</si>
  <si>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</si>
  <si>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</si>
  <si>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</si>
  <si>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</si>
  <si>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</si>
  <si>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</si>
  <si>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</si>
  <si>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</si>
  <si>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</si>
  <si>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</si>
  <si>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</si>
  <si>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</si>
  <si>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</si>
  <si>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</si>
  <si>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</si>
  <si>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</si>
  <si>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</si>
  <si>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</si>
  <si>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</si>
  <si>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</si>
  <si>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</si>
  <si>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</si>
  <si>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</si>
  <si>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</si>
  <si>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</si>
  <si>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</si>
  <si>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</si>
  <si>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</si>
  <si>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</si>
  <si>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</si>
  <si>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</si>
  <si>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</si>
  <si>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</si>
  <si>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</si>
  <si>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</si>
  <si>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</si>
  <si>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</si>
  <si>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</si>
  <si>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</si>
  <si>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</si>
  <si>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</si>
  <si>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</si>
  <si>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</si>
  <si>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</si>
  <si>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</si>
  <si>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</si>
  <si>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</si>
  <si>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</si>
  <si>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</si>
  <si>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</si>
  <si>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</si>
  <si>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</si>
  <si>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</si>
  <si>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</si>
  <si>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</si>
  <si>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</si>
  <si>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</si>
  <si>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</si>
  <si>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</si>
  <si>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</si>
  <si>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</si>
  <si>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</si>
  <si>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</si>
  <si>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</si>
  <si>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</si>
  <si>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</si>
  <si>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</si>
  <si>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</si>
  <si>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</si>
  <si>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</si>
  <si>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</si>
  <si>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</si>
  <si>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</si>
  <si>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</si>
  <si>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</si>
  <si>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</si>
  <si>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</si>
  <si>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</si>
  <si>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</si>
  <si>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</si>
  <si>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</si>
  <si>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</si>
  <si>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</si>
  <si>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</si>
  <si>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</si>
  <si>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</si>
  <si>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</si>
  <si>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</si>
  <si>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</si>
  <si>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</si>
  <si>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</si>
  <si>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</si>
  <si>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</si>
  <si>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</si>
  <si>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</si>
  <si>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</si>
  <si>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</si>
  <si>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</si>
  <si>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</si>
  <si>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</si>
  <si>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</si>
  <si>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</si>
  <si>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</si>
  <si>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</si>
  <si>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</si>
  <si>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</si>
  <si>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</si>
  <si>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</si>
  <si>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</si>
  <si>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</si>
  <si>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</si>
  <si>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</si>
  <si>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</si>
  <si>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</si>
  <si>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</si>
  <si>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</si>
  <si>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</si>
  <si>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</si>
  <si>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</si>
  <si>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</si>
  <si>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</si>
  <si>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</si>
  <si>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</si>
  <si>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</si>
  <si>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</si>
  <si>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</si>
  <si>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</si>
  <si>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</si>
  <si>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</si>
  <si>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</si>
  <si>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</si>
  <si>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</si>
  <si>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</si>
  <si>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</si>
  <si>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</si>
  <si>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</si>
  <si>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</si>
  <si>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</si>
  <si>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</si>
  <si>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</si>
  <si>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</si>
  <si>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</si>
  <si>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</si>
  <si>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</si>
  <si>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</si>
  <si>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</si>
  <si>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</si>
  <si>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</si>
  <si>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</si>
  <si>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</si>
  <si>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</si>
  <si>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</si>
  <si>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</si>
  <si>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</si>
  <si>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</si>
  <si>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</si>
  <si>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</si>
  <si>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</si>
  <si>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</si>
  <si>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</si>
  <si>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</si>
  <si>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</si>
  <si>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</si>
  <si>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</si>
  <si>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</si>
  <si>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</si>
  <si>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</si>
  <si>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</si>
  <si>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</si>
  <si>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</si>
  <si>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</si>
  <si>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</si>
  <si>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</si>
  <si>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</si>
  <si>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</si>
  <si>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</si>
  <si>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</si>
  <si>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</si>
  <si>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</si>
  <si>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</si>
  <si>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</si>
  <si>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</si>
  <si>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</si>
  <si>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</si>
  <si>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</si>
  <si>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</si>
  <si>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</si>
  <si>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</si>
  <si>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</si>
  <si>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</si>
  <si>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</si>
  <si>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</si>
  <si>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</si>
  <si>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</si>
  <si>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</si>
  <si>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</si>
  <si>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</si>
  <si>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</si>
  <si>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</si>
  <si>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</si>
  <si>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</si>
  <si>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</si>
  <si>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</si>
  <si>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</si>
  <si>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</si>
  <si>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</si>
  <si>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</si>
  <si>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</si>
  <si>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</si>
  <si>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</si>
  <si>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</si>
  <si>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</si>
  <si>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</si>
  <si>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</si>
  <si>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</si>
  <si>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</si>
  <si>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</si>
  <si>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</si>
  <si>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</si>
  <si>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</si>
  <si>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</si>
  <si>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</si>
  <si>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</si>
  <si>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</si>
  <si>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</si>
  <si>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</si>
  <si>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</si>
  <si>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</si>
  <si>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</si>
  <si>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</si>
  <si>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</si>
  <si>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</si>
  <si>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</si>
  <si>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</si>
  <si>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</si>
  <si>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</si>
  <si>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</si>
  <si>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</si>
  <si>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</si>
  <si>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</si>
  <si>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</si>
  <si>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</si>
  <si>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</si>
  <si>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</si>
  <si>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</si>
  <si>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</si>
  <si>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</si>
  <si>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</si>
  <si>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</si>
  <si>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</si>
  <si>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</si>
  <si>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</si>
  <si>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</si>
  <si>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</si>
  <si>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</si>
  <si>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</si>
  <si>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</si>
  <si>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</si>
  <si>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</si>
  <si>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</si>
  <si>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</si>
  <si>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</si>
  <si>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</si>
  <si>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</si>
  <si>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</si>
  <si>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</si>
  <si>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</si>
  <si>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</si>
  <si>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</si>
  <si>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</si>
  <si>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</si>
  <si>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</si>
  <si>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</si>
  <si>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</si>
  <si>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</si>
  <si>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</si>
  <si>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</si>
  <si>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</si>
  <si>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</si>
  <si>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</si>
  <si>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</si>
  <si>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</si>
  <si>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</si>
  <si>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</si>
  <si>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</si>
  <si>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</si>
  <si>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</si>
  <si>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</si>
  <si>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</si>
  <si>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</si>
  <si>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</si>
  <si>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</si>
  <si>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</si>
  <si>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</si>
  <si>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</si>
  <si>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</si>
  <si>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</si>
  <si>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</si>
  <si>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</si>
  <si>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</si>
  <si>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</si>
  <si>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</si>
  <si>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</si>
  <si>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</si>
  <si>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</si>
  <si>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</si>
  <si>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</si>
  <si>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</si>
  <si>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</si>
  <si>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</si>
  <si>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</si>
  <si>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</si>
  <si>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</si>
  <si>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</si>
  <si>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</si>
  <si>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</si>
  <si>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</si>
  <si>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</si>
  <si>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</si>
  <si>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</si>
  <si>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</si>
  <si>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</si>
  <si>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</si>
  <si>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</si>
  <si>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</si>
  <si>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</si>
  <si>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</si>
  <si>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</si>
  <si>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</si>
  <si>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</si>
  <si>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</si>
  <si>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</si>
  <si>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</si>
  <si>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</si>
  <si>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</si>
  <si>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</si>
  <si>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</si>
  <si>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</si>
  <si>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</si>
  <si>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</si>
  <si>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</si>
  <si>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</si>
  <si>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</si>
  <si>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</si>
  <si>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</si>
  <si>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</si>
  <si>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</si>
  <si>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</si>
  <si>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</si>
  <si>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</si>
  <si>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</si>
  <si>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</si>
  <si>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</si>
  <si>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</si>
  <si>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</si>
  <si>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</si>
  <si>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</si>
  <si>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</si>
  <si>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</si>
  <si>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</si>
  <si>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</si>
  <si>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</si>
  <si>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</si>
  <si>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</si>
  <si>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</si>
  <si>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</si>
  <si>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</si>
  <si>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</si>
  <si>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</si>
  <si>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</si>
  <si>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</si>
  <si>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</si>
  <si>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</si>
  <si>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</si>
  <si>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</si>
  <si>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</si>
  <si>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</si>
  <si>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</si>
  <si>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</si>
  <si>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</si>
  <si>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</si>
  <si>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</si>
  <si>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</si>
  <si>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</si>
  <si>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</si>
  <si>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</si>
  <si>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</si>
  <si>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</si>
  <si>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</si>
  <si>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</si>
  <si>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</si>
  <si>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</si>
  <si>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</si>
  <si>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</si>
  <si>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</si>
  <si>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</si>
  <si>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</si>
  <si>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</si>
  <si>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</si>
  <si>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</si>
  <si>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</si>
  <si>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</si>
  <si>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</si>
  <si>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</si>
  <si>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</si>
  <si>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</si>
  <si>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</si>
  <si>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</si>
  <si>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</si>
  <si>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</si>
  <si>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</si>
  <si>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</si>
  <si>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</si>
  <si>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</si>
  <si>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</si>
  <si>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</si>
  <si>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</si>
  <si>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</si>
  <si>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</si>
  <si>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</si>
  <si>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</si>
  <si>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</si>
  <si>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</si>
  <si>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</si>
  <si>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</si>
  <si>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</si>
  <si>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</si>
  <si>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</si>
  <si>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</si>
  <si>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</si>
  <si>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</si>
  <si>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</si>
  <si>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</si>
  <si>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</si>
  <si>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</si>
  <si>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</si>
  <si>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</si>
  <si>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</si>
  <si>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</si>
  <si>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</si>
  <si>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</si>
  <si>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</si>
  <si>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</si>
  <si>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</si>
  <si>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</si>
  <si>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</si>
  <si>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</si>
  <si>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</si>
  <si>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</si>
  <si>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</si>
  <si>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</si>
  <si>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</si>
  <si>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</si>
  <si>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</si>
  <si>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</si>
  <si>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</si>
  <si>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</si>
  <si>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</si>
  <si>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</si>
  <si>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</si>
  <si>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</si>
  <si>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</si>
  <si>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</si>
  <si>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</si>
  <si>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</si>
  <si>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</si>
  <si>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</si>
  <si>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</si>
  <si>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</si>
  <si>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</si>
  <si>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</si>
  <si>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</si>
  <si>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</si>
  <si>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</si>
  <si>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</si>
  <si>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</si>
  <si>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</si>
  <si>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</si>
  <si>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</si>
  <si>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</si>
  <si>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</si>
  <si>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</si>
  <si>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</si>
  <si>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</si>
  <si>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</si>
  <si>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</si>
  <si>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</si>
  <si>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</si>
  <si>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</si>
  <si>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</si>
  <si>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</si>
  <si>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</si>
  <si>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</si>
  <si>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</si>
  <si>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</si>
  <si>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</si>
  <si>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</si>
  <si>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</si>
  <si>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</si>
  <si>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</si>
  <si>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</si>
  <si>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</si>
  <si>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</si>
  <si>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</si>
  <si>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</si>
  <si>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</si>
  <si>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</si>
  <si>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</si>
  <si>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</si>
  <si>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</si>
  <si>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</si>
  <si>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</si>
  <si>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</si>
  <si>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</si>
  <si>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</si>
  <si>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</si>
  <si>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</si>
  <si>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</si>
  <si>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</si>
  <si>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</si>
  <si>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</si>
  <si>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</si>
  <si>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</si>
  <si>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</si>
  <si>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</si>
  <si>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</si>
  <si>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</si>
  <si>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</si>
  <si>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</si>
  <si>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</si>
  <si>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</si>
  <si>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</si>
  <si>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</si>
  <si>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</si>
  <si>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</si>
  <si>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</si>
  <si>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</si>
  <si>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</si>
  <si>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</si>
  <si>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</si>
  <si>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</si>
  <si>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</si>
  <si>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</si>
  <si>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</si>
  <si>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</si>
  <si>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</si>
  <si>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</si>
  <si>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</si>
  <si>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</si>
  <si>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</si>
  <si>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</si>
  <si>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</si>
  <si>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</si>
  <si>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</si>
  <si>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</si>
  <si>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</si>
  <si>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</si>
  <si>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</si>
  <si>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</si>
  <si>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</si>
  <si>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</si>
  <si>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</si>
  <si>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</si>
  <si>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</si>
  <si>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</si>
  <si>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</si>
  <si>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</si>
  <si>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</si>
  <si>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</si>
  <si>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</si>
  <si>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</si>
  <si>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</si>
  <si>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</si>
  <si>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</si>
  <si>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</si>
  <si>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</si>
  <si>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</si>
  <si>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</si>
  <si>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</si>
  <si>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</si>
  <si>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</si>
  <si>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</si>
  <si>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</si>
  <si>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</si>
  <si>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</si>
  <si>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</si>
  <si>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</si>
  <si>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</si>
  <si>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</si>
  <si>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</si>
  <si>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</si>
  <si>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</si>
  <si>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</si>
  <si>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</si>
  <si>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</si>
  <si>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</si>
  <si>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</si>
  <si>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</si>
  <si>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</si>
  <si>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</si>
  <si>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</si>
  <si>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</si>
  <si>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</si>
  <si>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</si>
  <si>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</si>
  <si>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</si>
  <si>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</si>
  <si>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</si>
  <si>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</si>
  <si>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</si>
  <si>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</si>
  <si>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</si>
  <si>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</si>
  <si>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</si>
  <si>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</si>
  <si>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</si>
  <si>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</si>
  <si>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</si>
  <si>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</si>
  <si>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</si>
  <si>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</si>
  <si>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</si>
  <si>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</si>
  <si>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</si>
  <si>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</si>
  <si>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</si>
  <si>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</si>
  <si>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</si>
  <si>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</si>
  <si>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</si>
  <si>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</si>
  <si>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</si>
  <si>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</si>
  <si>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</si>
  <si>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</si>
  <si>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</si>
  <si>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</si>
  <si>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</si>
  <si>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</si>
  <si>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</si>
  <si>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</si>
  <si>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</si>
  <si>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</si>
  <si>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</si>
  <si>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</si>
  <si>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</si>
  <si>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</si>
  <si>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</si>
  <si>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</si>
  <si>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</si>
  <si>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</si>
  <si>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</si>
  <si>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</si>
  <si>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</si>
  <si>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</si>
  <si>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</si>
  <si>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</si>
  <si>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</si>
  <si>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</si>
  <si>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</si>
  <si>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</si>
  <si>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</si>
  <si>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</si>
  <si>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</si>
  <si>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</si>
  <si>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</si>
  <si>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</si>
  <si>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</si>
  <si>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</si>
  <si>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</si>
  <si>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</si>
  <si>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</si>
  <si>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</si>
  <si>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</si>
  <si>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</si>
  <si>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</si>
  <si>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</si>
  <si>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</si>
  <si>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</si>
  <si>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</si>
  <si>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</si>
  <si>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</si>
  <si>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</si>
  <si>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</si>
  <si>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</si>
  <si>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</si>
  <si>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</si>
  <si>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</si>
  <si>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</si>
  <si>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</si>
  <si>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</si>
  <si>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</si>
  <si>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</si>
  <si>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</si>
  <si>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</si>
  <si>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</si>
  <si>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</si>
  <si>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</si>
  <si>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</si>
  <si>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</si>
  <si>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</si>
  <si>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</si>
  <si>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</si>
  <si>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</si>
  <si>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</si>
  <si>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</si>
  <si>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</si>
  <si>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</si>
  <si>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</si>
  <si>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</si>
  <si>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</si>
  <si>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</si>
  <si>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</si>
  <si>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</si>
  <si>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</si>
  <si>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</si>
  <si>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</si>
  <si>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</si>
  <si>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</si>
  <si>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</si>
  <si>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</si>
  <si>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</si>
  <si>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</si>
  <si>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</si>
  <si>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</si>
  <si>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</si>
  <si>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</si>
  <si>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</si>
  <si>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</si>
  <si>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</si>
  <si>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</si>
  <si>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</si>
  <si>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</si>
  <si>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</si>
  <si>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</si>
  <si>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</si>
  <si>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</si>
  <si>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</si>
  <si>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</si>
  <si>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</si>
  <si>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</si>
  <si>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</si>
  <si>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</si>
  <si>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</si>
  <si>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</si>
  <si>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</si>
  <si>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</si>
  <si>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</si>
  <si>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</si>
  <si>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</si>
  <si>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</si>
  <si>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</si>
  <si>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</si>
  <si>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</si>
  <si>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</si>
  <si>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</si>
  <si>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</si>
  <si>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</si>
  <si>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</si>
  <si>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</si>
  <si>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</si>
  <si>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</si>
  <si>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</si>
  <si>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</si>
  <si>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</si>
  <si>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</si>
  <si>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</si>
  <si>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</si>
  <si>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</si>
  <si>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</si>
  <si>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</si>
  <si>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</si>
  <si>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</si>
  <si>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</si>
  <si>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</si>
  <si>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</si>
  <si>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</si>
  <si>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</si>
  <si>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</si>
  <si>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</si>
  <si>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</si>
  <si>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</si>
  <si>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</si>
  <si>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</si>
  <si>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</si>
  <si>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</si>
  <si>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</si>
  <si>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</si>
  <si>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</si>
  <si>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</si>
  <si>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</si>
  <si>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</si>
  <si>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</si>
  <si>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</si>
  <si>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</si>
  <si>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</si>
  <si>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</si>
  <si>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</si>
  <si>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</si>
  <si>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</si>
  <si>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</si>
  <si>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</si>
  <si>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</si>
  <si>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</si>
  <si>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</si>
  <si>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</si>
  <si>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</si>
  <si>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</si>
  <si>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</si>
  <si>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</si>
  <si>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</si>
  <si>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</si>
  <si>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</si>
  <si>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</si>
  <si>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</si>
  <si>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</si>
  <si>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</si>
  <si>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</si>
  <si>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</si>
  <si>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</si>
  <si>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</si>
  <si>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</si>
  <si>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</si>
  <si>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</si>
  <si>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</si>
  <si>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</si>
  <si>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</si>
  <si>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</si>
  <si>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</si>
  <si>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</si>
  <si>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</si>
  <si>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</si>
  <si>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</si>
  <si>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</si>
  <si>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</si>
  <si>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</si>
  <si>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</si>
  <si>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</si>
  <si>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</si>
  <si>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</si>
  <si>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</si>
  <si>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</si>
  <si>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</si>
  <si>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</si>
  <si>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</si>
  <si>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</si>
  <si>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</si>
  <si>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</si>
  <si>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</si>
  <si>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</si>
  <si>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</si>
  <si>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</si>
  <si>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</si>
  <si>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</si>
  <si>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</si>
  <si>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</si>
  <si>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</si>
  <si>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</si>
  <si>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</si>
  <si>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</si>
  <si>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</si>
  <si>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</si>
  <si>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</si>
  <si>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</si>
  <si>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</si>
  <si>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</si>
  <si>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</si>
  <si>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</si>
  <si>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</si>
  <si>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</si>
  <si>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</si>
  <si>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</si>
  <si>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</si>
  <si>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</si>
  <si>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</si>
  <si>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</si>
  <si>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</si>
  <si>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</si>
  <si>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</si>
  <si>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</si>
  <si>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</si>
  <si>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</si>
  <si>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</si>
  <si>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</si>
  <si>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</si>
  <si>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</si>
  <si>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</si>
  <si>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</si>
  <si>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</si>
  <si>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</si>
  <si>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</si>
  <si>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</si>
  <si>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</si>
  <si>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</si>
  <si>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</si>
  <si>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</si>
  <si>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</si>
  <si>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</si>
  <si>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</si>
  <si>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</si>
  <si>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</si>
  <si>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</si>
  <si>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</si>
  <si>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</si>
  <si>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</si>
  <si>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</si>
  <si>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</si>
  <si>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</si>
  <si>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</si>
  <si>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</si>
  <si>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</si>
  <si>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</si>
  <si>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</si>
  <si>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</si>
  <si>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</si>
  <si>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</si>
  <si>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</si>
  <si>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</si>
  <si>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</si>
  <si>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</si>
  <si>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</si>
  <si>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</si>
  <si>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</si>
  <si>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</si>
  <si>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</si>
  <si>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</si>
  <si>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</si>
  <si>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</si>
  <si>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</si>
  <si>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</si>
  <si>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</si>
  <si>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</si>
  <si>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</si>
  <si>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</si>
  <si>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</si>
  <si>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</si>
  <si>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</si>
  <si>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</si>
  <si>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</si>
  <si>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</si>
  <si>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</si>
  <si>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</si>
  <si>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</si>
  <si>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</si>
  <si>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</si>
  <si>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</si>
  <si>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</si>
  <si>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</si>
  <si>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</si>
  <si>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</si>
  <si>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</si>
  <si>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</si>
  <si>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</si>
  <si>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</si>
  <si>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</si>
  <si>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</si>
  <si>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</si>
  <si>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</si>
  <si>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</si>
  <si>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</si>
  <si>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</si>
  <si>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</si>
  <si>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</si>
  <si>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</si>
  <si>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</si>
  <si>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</si>
  <si>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</si>
  <si>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</si>
  <si>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</si>
  <si>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</si>
  <si>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</si>
  <si>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</si>
  <si>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</si>
  <si>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</si>
  <si>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</si>
  <si>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</si>
  <si>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</si>
  <si>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</si>
  <si>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</si>
  <si>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</si>
  <si>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</si>
  <si>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</si>
  <si>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</si>
  <si>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</si>
  <si>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</si>
  <si>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</si>
  <si>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</si>
  <si>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</si>
  <si>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</si>
  <si>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</si>
  <si>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</si>
  <si>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</si>
  <si>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</si>
  <si>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</si>
  <si>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</si>
  <si>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</si>
  <si>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</si>
  <si>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</si>
  <si>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</si>
  <si>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</si>
  <si>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</si>
  <si>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</si>
  <si>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</si>
  <si>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</si>
  <si>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</si>
  <si>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</si>
  <si>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</si>
  <si>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</si>
  <si>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</si>
  <si>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</si>
  <si>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</si>
  <si>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</si>
  <si>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</si>
  <si>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</si>
  <si>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</si>
  <si>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</si>
  <si>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</si>
  <si>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</si>
  <si>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</si>
  <si>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</si>
  <si>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</si>
  <si>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</si>
  <si>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</si>
  <si>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</si>
  <si>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</si>
  <si>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</si>
  <si>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</si>
  <si>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</si>
  <si>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</si>
  <si>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</si>
  <si>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</si>
  <si>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</si>
  <si>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</si>
  <si>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</si>
  <si>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</si>
  <si>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</si>
  <si>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</si>
  <si>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</si>
  <si>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</si>
  <si>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</si>
  <si>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</si>
  <si>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</si>
  <si>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</si>
  <si>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</si>
  <si>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</si>
  <si>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</si>
  <si>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</si>
  <si>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</si>
  <si>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</si>
  <si>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</si>
  <si>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</si>
  <si>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</si>
  <si>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</si>
  <si>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</si>
  <si>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</si>
  <si>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</si>
  <si>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</si>
  <si>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</si>
  <si>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</si>
  <si>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</si>
  <si>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</si>
  <si>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</si>
  <si>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</si>
  <si>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</si>
  <si>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</si>
  <si>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</si>
  <si>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</si>
  <si>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</si>
  <si>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</si>
  <si>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</si>
  <si>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</si>
  <si>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</si>
  <si>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</si>
  <si>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</si>
  <si>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</si>
  <si>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</si>
  <si>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</si>
  <si>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</si>
  <si>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</si>
  <si>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</si>
  <si>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</si>
  <si>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</si>
  <si>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</si>
  <si>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</si>
  <si>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</si>
  <si>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</si>
  <si>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</si>
  <si>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</si>
  <si>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</si>
  <si>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</si>
  <si>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</si>
  <si>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</si>
  <si>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</si>
  <si>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</si>
  <si>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</si>
  <si>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</si>
  <si>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</si>
  <si>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</si>
  <si>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</si>
  <si>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</si>
  <si>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</si>
  <si>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</si>
  <si>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</si>
  <si>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</si>
  <si>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</si>
  <si>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</si>
  <si>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</si>
  <si>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</si>
  <si>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</si>
  <si>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</si>
  <si>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</si>
  <si>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</si>
  <si>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</si>
  <si>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</si>
  <si>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</si>
  <si>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</si>
  <si>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</si>
  <si>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</si>
  <si>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</si>
  <si>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</si>
  <si>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</si>
  <si>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</si>
  <si>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</si>
  <si>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</si>
  <si>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</si>
  <si>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</si>
  <si>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</si>
  <si>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</si>
  <si>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</si>
  <si>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</si>
  <si>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</si>
  <si>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</si>
  <si>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</si>
  <si>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</si>
  <si>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</si>
  <si>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</si>
  <si>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</si>
  <si>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</si>
  <si>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</si>
  <si>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</si>
  <si>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</si>
  <si>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</si>
  <si>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</si>
  <si>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</si>
  <si>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</si>
  <si>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</si>
  <si>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</si>
  <si>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</si>
  <si>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</si>
  <si>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</si>
  <si>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</si>
  <si>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</si>
  <si>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</si>
  <si>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</si>
  <si>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</si>
  <si>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</si>
  <si>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</si>
  <si>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</si>
  <si>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</si>
  <si>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</si>
  <si>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</si>
  <si>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</si>
  <si>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</si>
  <si>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</si>
  <si>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</si>
  <si>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</si>
  <si>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</si>
  <si>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</si>
  <si>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</si>
  <si>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</si>
  <si>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</si>
  <si>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</si>
  <si>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</si>
  <si>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</si>
  <si>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</si>
  <si>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</si>
  <si>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</si>
  <si>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</si>
  <si>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</si>
  <si>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</si>
  <si>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</si>
  <si>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</si>
  <si>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</si>
  <si>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</si>
  <si>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</si>
  <si>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</si>
  <si>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</si>
  <si>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</si>
  <si>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</si>
  <si>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</si>
  <si>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</si>
  <si>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</si>
  <si>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</si>
  <si>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</si>
  <si>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</si>
  <si>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</si>
  <si>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</si>
  <si>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</si>
  <si>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</si>
  <si>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</si>
  <si>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</si>
  <si>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</si>
  <si>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</si>
  <si>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</si>
  <si>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</si>
  <si>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</si>
  <si>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</si>
  <si>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</si>
  <si>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</si>
  <si>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</si>
  <si>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</si>
  <si>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</si>
  <si>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</si>
  <si>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</si>
  <si>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</si>
  <si>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</si>
  <si>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</si>
  <si>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</si>
  <si>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</si>
  <si>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</si>
  <si>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</si>
  <si>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</si>
  <si>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</si>
  <si>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</si>
  <si>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</si>
  <si>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</si>
  <si>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</si>
  <si>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</si>
  <si>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</si>
  <si>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</si>
  <si>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</si>
  <si>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</si>
  <si>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</si>
  <si>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</si>
  <si>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</si>
  <si>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</si>
  <si>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</si>
  <si>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</si>
  <si>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</si>
  <si>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</si>
  <si>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</si>
  <si>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</si>
  <si>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</si>
  <si>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</si>
  <si>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</si>
  <si>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</si>
  <si>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</si>
  <si>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</si>
  <si>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</si>
  <si>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</si>
  <si>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</si>
  <si>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</si>
  <si>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</si>
  <si>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</si>
  <si>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</si>
  <si>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</si>
  <si>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</si>
  <si>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</si>
  <si>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</si>
  <si>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</si>
  <si>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</si>
  <si>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</si>
  <si>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</si>
  <si>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</si>
  <si>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</si>
  <si>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</si>
  <si>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</si>
  <si>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</si>
  <si>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</si>
  <si>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</si>
  <si>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</si>
  <si>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</si>
  <si>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</si>
  <si>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</si>
  <si>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</si>
  <si>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</si>
  <si>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</si>
  <si>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</si>
  <si>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</si>
  <si>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</si>
  <si>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</si>
  <si>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</si>
  <si>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</si>
  <si>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</si>
  <si>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</si>
  <si>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</si>
  <si>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</si>
  <si>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</si>
  <si>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</si>
  <si>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</si>
  <si>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</si>
  <si>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</si>
  <si>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</si>
  <si>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</si>
  <si>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</si>
  <si>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</si>
  <si>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</si>
  <si>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</si>
  <si>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</si>
  <si>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</si>
  <si>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</si>
  <si>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</si>
  <si>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</si>
  <si>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</si>
  <si>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</si>
  <si>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</si>
  <si>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</si>
  <si>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</si>
  <si>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</si>
  <si>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</si>
  <si>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</si>
  <si>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</si>
  <si>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</si>
  <si>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</si>
  <si>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</si>
  <si>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</si>
  <si>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</si>
  <si>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</si>
  <si>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</si>
  <si>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</si>
  <si>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</si>
  <si>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</si>
  <si>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</si>
  <si>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</si>
  <si>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</si>
  <si>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</si>
  <si>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</si>
  <si>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</si>
  <si>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</si>
  <si>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</si>
  <si>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</si>
  <si>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</si>
  <si>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</si>
  <si>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</si>
  <si>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</si>
  <si>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</si>
  <si>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</si>
  <si>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</si>
  <si>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</si>
  <si>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</si>
  <si>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</si>
  <si>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</si>
  <si>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</si>
  <si>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</si>
  <si>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</si>
  <si>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</si>
  <si>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</si>
  <si>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</si>
  <si>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</si>
  <si>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</si>
  <si>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</si>
  <si>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</si>
  <si>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</si>
  <si>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</si>
  <si>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</si>
  <si>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</si>
  <si>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</si>
  <si>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</si>
  <si>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</si>
  <si>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</si>
  <si>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</si>
  <si>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</si>
  <si>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</si>
  <si>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</si>
  <si>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</si>
  <si>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</si>
  <si>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</si>
  <si>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</si>
  <si>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</si>
  <si>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</si>
  <si>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</si>
  <si>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</si>
  <si>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</si>
  <si>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</si>
  <si>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</si>
  <si>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</si>
  <si>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</si>
  <si>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</si>
  <si>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</si>
  <si>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</si>
  <si>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</si>
  <si>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</si>
  <si>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</si>
  <si>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</si>
  <si>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</si>
  <si>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</si>
  <si>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</si>
  <si>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</si>
  <si>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</si>
  <si>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</si>
  <si>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</si>
  <si>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</si>
  <si>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</si>
  <si>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</si>
  <si>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</si>
  <si>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</si>
  <si>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</si>
  <si>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</si>
  <si>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</si>
  <si>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</si>
  <si>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</si>
  <si>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</si>
  <si>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</si>
  <si>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</si>
  <si>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</si>
  <si>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</si>
  <si>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</si>
  <si>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</si>
  <si>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</si>
  <si>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</si>
  <si>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</si>
  <si>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</si>
  <si>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</si>
  <si>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</si>
  <si>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</si>
  <si>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</si>
  <si>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</si>
  <si>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</si>
  <si>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</si>
  <si>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</si>
  <si>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</si>
  <si>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</si>
  <si>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</si>
  <si>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</si>
  <si>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</si>
  <si>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</si>
  <si>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</si>
  <si>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</si>
  <si>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</si>
  <si>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</si>
  <si>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</si>
  <si>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</si>
  <si>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</si>
  <si>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</si>
  <si>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</si>
  <si>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</si>
  <si>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</si>
  <si>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</si>
  <si>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</si>
  <si>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</si>
  <si>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</si>
  <si>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</si>
  <si>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</si>
  <si>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</si>
  <si>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</si>
  <si>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</si>
  <si>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</si>
  <si>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</si>
  <si>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</si>
  <si>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</si>
  <si>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</si>
  <si>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</si>
  <si>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</si>
  <si>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</si>
  <si>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</si>
  <si>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</si>
  <si>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</si>
  <si>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</si>
  <si>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</si>
  <si>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</si>
  <si>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</si>
  <si>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</si>
  <si>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</si>
  <si>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</si>
  <si>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</si>
  <si>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</si>
  <si>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</si>
  <si>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</si>
  <si>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</si>
  <si>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</si>
  <si>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</si>
  <si>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</si>
  <si>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</si>
  <si>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</si>
  <si>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</si>
  <si>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</si>
  <si>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</si>
  <si>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</si>
  <si>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</si>
  <si>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</si>
  <si>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</si>
  <si>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</si>
  <si>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</si>
  <si>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</si>
  <si>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</si>
  <si>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</si>
  <si>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</si>
  <si>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</si>
  <si>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</si>
  <si>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</si>
  <si>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</si>
  <si>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</si>
  <si>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</si>
  <si>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</si>
  <si>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</si>
  <si>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</si>
  <si>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</si>
  <si>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</si>
  <si>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</si>
  <si>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</si>
  <si>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</si>
  <si>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</si>
  <si>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</si>
  <si>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</si>
  <si>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</si>
  <si>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</si>
  <si>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</si>
  <si>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</si>
  <si>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</si>
  <si>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</si>
  <si>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</si>
  <si>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</si>
  <si>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</si>
  <si>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</si>
  <si>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</si>
  <si>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</si>
  <si>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</si>
  <si>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</si>
  <si>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</si>
  <si>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</si>
  <si>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</si>
  <si>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</si>
  <si>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</si>
  <si>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</si>
  <si>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</si>
  <si>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</si>
  <si>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</si>
  <si>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</si>
  <si>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</si>
  <si>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</si>
  <si>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</si>
  <si>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</si>
  <si>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</si>
  <si>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</si>
  <si>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</si>
  <si>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</si>
  <si>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</si>
  <si>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</si>
  <si>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</si>
  <si>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</si>
  <si>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</si>
  <si>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</si>
  <si>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</si>
  <si>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</si>
  <si>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</si>
  <si>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</si>
  <si>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</si>
  <si>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</si>
  <si>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</si>
  <si>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</si>
  <si>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</si>
  <si>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</si>
  <si>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</si>
  <si>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</si>
  <si>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</si>
  <si>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</si>
  <si>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</si>
  <si>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</si>
  <si>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</si>
  <si>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</si>
  <si>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</si>
  <si>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</si>
  <si>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</si>
  <si>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</si>
  <si>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</si>
  <si>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</si>
  <si>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</si>
  <si>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</si>
  <si>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</si>
  <si>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</si>
  <si>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</si>
  <si>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</si>
  <si>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</si>
  <si>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</si>
  <si>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</si>
  <si>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</si>
  <si>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</si>
  <si>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</si>
  <si>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</si>
  <si>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</si>
  <si>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</si>
  <si>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</si>
  <si>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</si>
  <si>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</si>
  <si>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</si>
  <si>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</si>
  <si>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</si>
  <si>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</si>
  <si>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</si>
  <si>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</si>
  <si>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</si>
  <si>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</si>
  <si>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</si>
  <si>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</si>
  <si>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</si>
  <si>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</si>
  <si>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</si>
  <si>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</si>
  <si>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</si>
  <si>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</si>
  <si>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</si>
  <si>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</si>
  <si>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</si>
  <si>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</si>
  <si>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</si>
  <si>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</si>
  <si>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</si>
  <si>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</si>
  <si>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</si>
  <si>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</si>
  <si>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</si>
  <si>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</si>
  <si>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</si>
  <si>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</si>
  <si>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</si>
  <si>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</si>
  <si>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</si>
  <si>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</si>
  <si>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</si>
  <si>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</si>
  <si>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</si>
  <si>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</si>
  <si>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</si>
  <si>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</si>
  <si>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</si>
  <si>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</si>
  <si>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</si>
  <si>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</si>
  <si>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</si>
  <si>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</si>
  <si>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</si>
  <si>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</si>
  <si>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</si>
  <si>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</si>
  <si>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</si>
  <si>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</si>
  <si>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</si>
  <si>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</si>
  <si>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</si>
  <si>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</si>
  <si>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</si>
  <si>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</si>
  <si>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</si>
  <si>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</si>
  <si>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</si>
  <si>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</si>
  <si>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</si>
  <si>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</si>
  <si>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</si>
  <si>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</si>
  <si>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</si>
  <si>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</si>
  <si>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</si>
  <si>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</si>
  <si>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</si>
  <si>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</si>
  <si>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</si>
  <si>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</si>
  <si>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</si>
  <si>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</si>
  <si>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</si>
  <si>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</si>
  <si>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</si>
  <si>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</si>
  <si>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</si>
  <si>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</si>
  <si>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</si>
  <si>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</si>
  <si>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</si>
  <si>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</si>
  <si>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</si>
  <si>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</si>
  <si>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</si>
  <si>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</si>
  <si>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</si>
  <si>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</si>
  <si>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</si>
  <si>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</si>
  <si>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</si>
  <si>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</si>
  <si>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</si>
  <si>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</si>
  <si>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</si>
  <si>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</si>
  <si>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</si>
  <si>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</si>
  <si>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</si>
  <si>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</si>
  <si>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</si>
  <si>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</si>
  <si>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</si>
  <si>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</si>
  <si>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</si>
  <si>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</si>
  <si>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</si>
  <si>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</si>
  <si>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</si>
  <si>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</si>
  <si>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</si>
  <si>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</si>
  <si>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</si>
  <si>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</si>
  <si>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</si>
  <si>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</si>
  <si>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</si>
  <si>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</si>
  <si>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</si>
  <si>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</si>
  <si>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</si>
  <si>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</si>
  <si>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</si>
  <si>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</si>
  <si>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</si>
  <si>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</si>
  <si>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</si>
  <si>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</si>
  <si>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</si>
  <si>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</si>
  <si>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</si>
  <si>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</si>
  <si>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</si>
  <si>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</si>
  <si>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</si>
  <si>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</si>
  <si>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</si>
  <si>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</si>
  <si>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</si>
  <si>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</si>
  <si>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</si>
  <si>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</si>
  <si>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</si>
  <si>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</si>
  <si>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</si>
  <si>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</si>
  <si>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</si>
  <si>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</si>
  <si>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</si>
  <si>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</si>
  <si>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</si>
  <si>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</si>
  <si>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</si>
  <si>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</si>
  <si>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</si>
  <si>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</si>
  <si>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</si>
  <si>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</si>
  <si>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</si>
  <si>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</si>
  <si>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</si>
  <si>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</si>
  <si>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</si>
  <si>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</si>
  <si>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</si>
  <si>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</si>
  <si>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</si>
  <si>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</si>
  <si>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</si>
  <si>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</si>
  <si>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</si>
  <si>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</si>
  <si>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</si>
  <si>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</si>
  <si>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</si>
  <si>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</si>
  <si>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</si>
  <si>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</si>
  <si>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</si>
  <si>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</si>
  <si>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</si>
  <si>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</si>
  <si>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</si>
  <si>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</si>
  <si>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</si>
  <si>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</si>
  <si>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</si>
  <si>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</si>
  <si>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</si>
  <si>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</si>
  <si>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</si>
  <si>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</si>
  <si>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</si>
  <si>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</si>
  <si>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</si>
  <si>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</si>
  <si>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</si>
  <si>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</si>
  <si>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</si>
  <si>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</si>
  <si>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</si>
  <si>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</si>
  <si>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</si>
  <si>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</si>
  <si>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</si>
  <si>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</si>
  <si>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</si>
  <si>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</si>
  <si>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</si>
  <si>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</si>
  <si>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</si>
  <si>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</si>
  <si>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</si>
  <si>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</si>
  <si>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</si>
  <si>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</si>
  <si>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</si>
  <si>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</si>
  <si>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</si>
  <si>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</si>
  <si>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</si>
  <si>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</si>
  <si>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</si>
  <si>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</si>
  <si>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</si>
  <si>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</si>
  <si>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</si>
  <si>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</si>
  <si>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</si>
  <si>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</si>
  <si>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</si>
  <si>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</si>
  <si>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</si>
  <si>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</si>
  <si>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</si>
  <si>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</si>
  <si>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</si>
  <si>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</si>
  <si>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</si>
  <si>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</si>
  <si>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</si>
  <si>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</si>
  <si>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</si>
  <si>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</si>
  <si>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</si>
  <si>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</si>
  <si>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</si>
  <si>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</si>
  <si>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</si>
  <si>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</si>
  <si>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</si>
  <si>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</si>
  <si>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</si>
  <si>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</si>
  <si>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</si>
  <si>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</si>
  <si>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</si>
  <si>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</si>
  <si>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</si>
  <si>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</si>
  <si>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</si>
  <si>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</si>
  <si>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</si>
  <si>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</si>
  <si>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</si>
  <si>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</si>
  <si>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</si>
  <si>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</si>
  <si>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</si>
  <si>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</si>
  <si>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</si>
  <si>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</si>
  <si>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</si>
  <si>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</si>
  <si>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</si>
  <si>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</si>
  <si>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</si>
  <si>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</si>
  <si>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</si>
  <si>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</si>
  <si>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</si>
  <si>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</si>
  <si>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</si>
  <si>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</si>
  <si>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</si>
  <si>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</si>
  <si>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</si>
  <si>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</si>
  <si>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</si>
  <si>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</si>
  <si>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</si>
  <si>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</si>
  <si>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</si>
  <si>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</si>
  <si>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</si>
  <si>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</si>
  <si>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</si>
  <si>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</si>
  <si>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</si>
  <si>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</si>
  <si>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</si>
  <si>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</si>
  <si>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</si>
  <si>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</si>
  <si>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</si>
  <si>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</si>
  <si>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</si>
  <si>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</si>
  <si>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</si>
  <si>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</si>
  <si>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</si>
  <si>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</si>
  <si>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</si>
  <si>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</si>
  <si>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</si>
  <si>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</si>
  <si>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</si>
  <si>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</si>
  <si>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</si>
  <si>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</si>
  <si>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</si>
  <si>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</si>
  <si>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</si>
  <si>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</si>
  <si>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</si>
  <si>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</si>
  <si>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</si>
  <si>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</si>
  <si>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</si>
  <si>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</si>
  <si>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</si>
  <si>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</si>
  <si>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</si>
  <si>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</si>
  <si>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</si>
  <si>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</si>
  <si>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</si>
  <si>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</si>
  <si>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</si>
  <si>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</si>
  <si>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</si>
  <si>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</si>
  <si>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</si>
  <si>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</si>
  <si>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</si>
  <si>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</si>
  <si>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</si>
  <si>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</si>
  <si>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</si>
  <si>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</si>
  <si>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</si>
  <si>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</si>
  <si>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</si>
  <si>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</si>
  <si>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</si>
  <si>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</si>
  <si>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</si>
  <si>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</si>
  <si>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</si>
  <si>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</si>
  <si>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</si>
  <si>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</si>
  <si>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</si>
  <si>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</si>
  <si>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</si>
  <si>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</si>
  <si>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</si>
  <si>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</si>
  <si>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</si>
  <si>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</si>
  <si>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</si>
  <si>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</si>
  <si>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</si>
  <si>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</si>
  <si>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</si>
  <si>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</si>
  <si>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</si>
  <si>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</si>
  <si>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</si>
  <si>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</si>
  <si>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</si>
  <si>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</si>
  <si>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</si>
  <si>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</si>
  <si>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</si>
  <si>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</si>
  <si>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</si>
  <si>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</si>
  <si>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</si>
  <si>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</si>
  <si>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</si>
  <si>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</si>
  <si>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</si>
  <si>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</si>
  <si>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</si>
  <si>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</si>
  <si>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</si>
  <si>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</si>
  <si>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</si>
  <si>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</si>
  <si>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</si>
  <si>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</si>
  <si>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</si>
  <si>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</si>
  <si>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</si>
  <si>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</si>
  <si>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</si>
  <si>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</si>
  <si>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</si>
  <si>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</si>
  <si>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</si>
  <si>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</si>
  <si>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</si>
  <si>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</si>
  <si>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</si>
  <si>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</si>
  <si>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</si>
  <si>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</si>
  <si>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</si>
  <si>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</si>
  <si>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</si>
  <si>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</si>
  <si>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</si>
  <si>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</si>
  <si>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</si>
  <si>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</si>
  <si>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</si>
  <si>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</si>
  <si>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</si>
  <si>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</si>
  <si>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</si>
  <si>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</si>
  <si>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</si>
  <si>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</si>
  <si>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</si>
  <si>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</si>
  <si>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</si>
  <si>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</si>
  <si>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</si>
  <si>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</si>
  <si>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</si>
  <si>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</si>
  <si>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</si>
  <si>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</si>
  <si>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</si>
  <si>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</si>
  <si>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</si>
  <si>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</si>
  <si>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</si>
  <si>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</si>
  <si>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</si>
  <si>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</si>
  <si>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</si>
  <si>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</si>
  <si>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</si>
  <si>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</si>
  <si>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</si>
  <si>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</si>
  <si>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</si>
  <si>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</si>
  <si>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</si>
  <si>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</si>
  <si>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</si>
  <si>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</si>
  <si>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</si>
  <si>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</si>
  <si>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</si>
  <si>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</si>
  <si>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</si>
  <si>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</si>
  <si>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</si>
  <si>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</si>
  <si>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</si>
  <si>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</si>
  <si>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</si>
  <si>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</si>
  <si>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</si>
  <si>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</si>
  <si>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</si>
  <si>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</si>
  <si>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</si>
  <si>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</si>
  <si>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</si>
  <si>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</si>
  <si>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</si>
  <si>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</si>
  <si>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</si>
  <si>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</si>
  <si>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</si>
  <si>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</si>
  <si>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</si>
  <si>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</si>
  <si>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</si>
  <si>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</si>
  <si>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</si>
  <si>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</si>
  <si>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</si>
  <si>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</si>
  <si>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</si>
  <si>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</si>
  <si>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</si>
  <si>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</si>
  <si>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</si>
  <si>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</si>
  <si>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</si>
  <si>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</si>
  <si>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</si>
  <si>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</si>
  <si>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</si>
  <si>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</si>
  <si>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</si>
  <si>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</si>
  <si>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</si>
  <si>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</si>
  <si>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</si>
  <si>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</si>
  <si>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</si>
  <si>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</si>
  <si>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</si>
  <si>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</si>
  <si>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</si>
  <si>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</si>
  <si>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</si>
  <si>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</si>
  <si>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</si>
  <si>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</si>
  <si>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</si>
  <si>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</si>
  <si>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</si>
  <si>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</si>
  <si>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</si>
  <si>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</si>
  <si>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</si>
  <si>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</si>
  <si>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</si>
  <si>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</si>
  <si>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</si>
  <si>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</si>
  <si>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</si>
  <si>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</si>
  <si>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</si>
  <si>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</si>
  <si>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</si>
  <si>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</si>
  <si>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</si>
  <si>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</si>
  <si>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</si>
  <si>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</si>
  <si>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</si>
  <si>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</si>
  <si>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</si>
  <si>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</si>
  <si>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</si>
  <si>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</si>
  <si>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</si>
  <si>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</si>
  <si>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</si>
  <si>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</si>
  <si>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</si>
  <si>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</si>
  <si>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</si>
  <si>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</si>
  <si>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</si>
  <si>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</si>
  <si>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</si>
  <si>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</si>
  <si>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</si>
  <si>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</si>
  <si>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</si>
  <si>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</si>
  <si>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</si>
  <si>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</si>
  <si>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</si>
  <si>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</si>
  <si>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</si>
  <si>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</si>
  <si>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</si>
  <si>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</si>
  <si>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</si>
  <si>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</si>
  <si>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</si>
  <si>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</si>
  <si>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</si>
  <si>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</si>
  <si>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</si>
  <si>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</si>
  <si>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</si>
  <si>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</si>
  <si>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</si>
  <si>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</si>
  <si>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</si>
  <si>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</si>
  <si>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</si>
  <si>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</si>
  <si>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</si>
  <si>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</si>
  <si>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</si>
  <si>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</si>
  <si>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</si>
  <si>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</si>
  <si>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</si>
  <si>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</si>
  <si>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</si>
  <si>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</si>
  <si>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</si>
  <si>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</si>
  <si>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</si>
  <si>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</si>
  <si>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</si>
  <si>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</si>
  <si>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</si>
  <si>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</si>
  <si>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</si>
  <si>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</si>
  <si>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</si>
  <si>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</si>
  <si>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</si>
  <si>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</si>
  <si>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</si>
  <si>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</si>
  <si>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</si>
  <si>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</si>
  <si>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</si>
  <si>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</si>
  <si>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</si>
  <si>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</si>
  <si>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</si>
  <si>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</si>
  <si>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</si>
  <si>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</si>
  <si>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</si>
  <si>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</si>
  <si>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</si>
  <si>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</si>
  <si>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</si>
  <si>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</si>
  <si>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</si>
  <si>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</si>
  <si>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</si>
  <si>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</si>
  <si>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</si>
  <si>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</si>
  <si>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</si>
  <si>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</si>
  <si>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</si>
  <si>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</si>
  <si>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</si>
  <si>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</si>
  <si>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</si>
  <si>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</si>
  <si>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</si>
  <si>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</si>
  <si>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</si>
  <si>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</si>
  <si>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</si>
  <si>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</si>
  <si>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</si>
  <si>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</si>
  <si>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</si>
  <si>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</si>
  <si>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</si>
  <si>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</si>
  <si>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</si>
  <si>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</si>
  <si>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</si>
  <si>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</si>
  <si>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</si>
  <si>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</si>
  <si>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</si>
  <si>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</si>
  <si>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</si>
  <si>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</si>
  <si>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</si>
  <si>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</si>
  <si>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</si>
  <si>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</si>
  <si>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</si>
  <si>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</si>
  <si>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</si>
  <si>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</si>
  <si>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</si>
  <si>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</si>
  <si>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</si>
  <si>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</si>
  <si>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</si>
  <si>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</si>
  <si>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</si>
  <si>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</si>
  <si>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</si>
  <si>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</si>
  <si>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</si>
  <si>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</si>
  <si>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</si>
  <si>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</si>
  <si>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</si>
  <si>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</si>
  <si>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</si>
  <si>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</si>
  <si>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</si>
  <si>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</si>
  <si>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</si>
  <si>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</si>
  <si>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</si>
  <si>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</si>
  <si>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</si>
  <si>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</si>
  <si>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</si>
  <si>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</si>
  <si>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</si>
  <si>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</si>
  <si>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</si>
  <si>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</si>
  <si>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</si>
  <si>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</si>
  <si>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</si>
  <si>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</si>
  <si>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</si>
  <si>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</si>
  <si>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</si>
  <si>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</si>
  <si>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</si>
  <si>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</si>
  <si>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</si>
  <si>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</si>
  <si>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</si>
  <si>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</si>
  <si>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</si>
  <si>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</si>
  <si>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</si>
  <si>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</si>
  <si>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</si>
  <si>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</si>
  <si>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</si>
  <si>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</si>
  <si>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</si>
  <si>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</si>
  <si>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</si>
  <si>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</si>
  <si>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</si>
  <si>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</si>
  <si>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</si>
  <si>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</si>
  <si>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</si>
  <si>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</si>
  <si>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</si>
  <si>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</si>
  <si>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</si>
  <si>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</si>
  <si>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</si>
  <si>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</si>
  <si>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</si>
  <si>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</si>
  <si>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</si>
  <si>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</si>
  <si>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</si>
  <si>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</si>
  <si>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</si>
  <si>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</si>
  <si>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</si>
  <si>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</si>
  <si>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</si>
  <si>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</si>
  <si>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</si>
  <si>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</si>
  <si>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</si>
  <si>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</si>
  <si>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</si>
  <si>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</si>
  <si>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</si>
  <si>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</si>
  <si>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</si>
  <si>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</si>
  <si>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</si>
  <si>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</si>
  <si>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</si>
  <si>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</si>
  <si>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</si>
  <si>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</si>
  <si>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</si>
  <si>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</si>
  <si>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</si>
  <si>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</si>
  <si>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</si>
  <si>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</si>
  <si>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</si>
  <si>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</si>
  <si>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</si>
  <si>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</si>
  <si>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</si>
  <si>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</si>
  <si>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</si>
  <si>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</si>
  <si>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</si>
  <si>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</si>
  <si>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</si>
  <si>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</si>
  <si>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</si>
  <si>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</si>
  <si>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</si>
  <si>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</si>
  <si>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</si>
  <si>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</si>
  <si>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</si>
  <si>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</si>
  <si>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</si>
  <si>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</si>
  <si>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</si>
  <si>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</si>
  <si>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</si>
  <si>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</si>
  <si>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</si>
  <si>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</si>
  <si>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</si>
  <si>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</si>
  <si>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</si>
  <si>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</si>
  <si>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</si>
  <si>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</si>
  <si>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</si>
  <si>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</si>
  <si>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</si>
  <si>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</si>
  <si>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</si>
  <si>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</si>
  <si>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</si>
  <si>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</si>
  <si>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</si>
  <si>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</si>
  <si>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</si>
  <si>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</si>
  <si>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</si>
  <si>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</si>
  <si>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</si>
  <si>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</si>
  <si>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</si>
  <si>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</si>
  <si>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</si>
  <si>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</si>
  <si>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</si>
  <si>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</si>
  <si>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</si>
  <si>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</si>
  <si>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</si>
  <si>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</si>
  <si>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</si>
  <si>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</si>
  <si>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</si>
  <si>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</si>
  <si>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</si>
  <si>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</si>
  <si>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</si>
  <si>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</si>
  <si>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</si>
  <si>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</si>
  <si>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</si>
  <si>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</si>
  <si>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</si>
  <si>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</si>
  <si>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</si>
  <si>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</si>
  <si>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</si>
  <si>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</si>
  <si>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</si>
  <si>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</si>
  <si>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</si>
  <si>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</si>
  <si>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</si>
  <si>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</si>
  <si>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</si>
  <si>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</si>
  <si>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</si>
  <si>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</si>
  <si>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</si>
  <si>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</si>
  <si>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</si>
  <si>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</si>
  <si>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</si>
  <si>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</si>
  <si>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</si>
  <si>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</si>
  <si>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</si>
  <si>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</si>
  <si>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</si>
  <si>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</si>
  <si>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</si>
  <si>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</si>
  <si>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</si>
  <si>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</si>
  <si>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</si>
  <si>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</si>
  <si>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</si>
  <si>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</si>
  <si>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</si>
  <si>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</si>
  <si>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</si>
  <si>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</si>
  <si>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</si>
  <si>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</si>
  <si>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</si>
  <si>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</si>
  <si>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</si>
  <si>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</si>
  <si>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</si>
  <si>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</si>
  <si>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</si>
  <si>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</si>
  <si>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</si>
  <si>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</si>
  <si>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</si>
  <si>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</si>
  <si>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</si>
  <si>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</si>
  <si>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</si>
  <si>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</si>
  <si>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</si>
  <si>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</si>
  <si>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</si>
  <si>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</si>
  <si>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</si>
  <si>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</si>
  <si>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</si>
  <si>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</si>
  <si>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</si>
  <si>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</si>
  <si>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</si>
  <si>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</si>
  <si>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</si>
  <si>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</si>
  <si>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</si>
  <si>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</si>
  <si>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</si>
  <si>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</si>
  <si>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</si>
  <si>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</si>
  <si>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</si>
  <si>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</si>
  <si>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</si>
  <si>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</si>
  <si>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</si>
  <si>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</si>
  <si>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</si>
  <si>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</si>
  <si>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</si>
  <si>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</si>
  <si>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</si>
  <si>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</si>
  <si>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</si>
  <si>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</si>
  <si>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</si>
  <si>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</si>
  <si>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</si>
  <si>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</si>
  <si>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</si>
  <si>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</si>
  <si>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</si>
  <si>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</si>
  <si>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</si>
  <si>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</si>
  <si>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</si>
  <si>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</si>
  <si>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</si>
  <si>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</si>
  <si>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</si>
  <si>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</si>
  <si>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</si>
  <si>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</si>
  <si>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</si>
  <si>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</si>
  <si>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</si>
  <si>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</si>
  <si>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</si>
  <si>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</si>
  <si>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</si>
  <si>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</si>
  <si>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</si>
  <si>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</si>
  <si>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</si>
  <si>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</si>
  <si>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</si>
  <si>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</si>
  <si>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</si>
  <si>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</si>
  <si>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</si>
  <si>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</si>
  <si>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</si>
  <si>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</si>
  <si>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</si>
  <si>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</si>
  <si>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</si>
  <si>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</si>
  <si>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</si>
  <si>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</si>
  <si>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</si>
  <si>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</si>
  <si>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</si>
  <si>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</si>
  <si>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</si>
  <si>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</si>
  <si>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</si>
  <si>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</si>
  <si>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</si>
  <si>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</si>
  <si>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</si>
  <si>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</si>
  <si>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</si>
  <si>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</si>
  <si>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</si>
  <si>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</si>
  <si>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</si>
  <si>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</si>
  <si>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</si>
  <si>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</si>
  <si>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</si>
  <si>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</si>
  <si>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</si>
  <si>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</si>
  <si>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</si>
  <si>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</si>
  <si>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</si>
  <si>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</si>
  <si>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</si>
  <si>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</si>
  <si>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</si>
  <si>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</si>
  <si>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</si>
  <si>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</si>
  <si>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</si>
  <si>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</si>
  <si>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</si>
  <si>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</si>
  <si>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</si>
  <si>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</si>
  <si>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</si>
  <si>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</si>
  <si>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</si>
  <si>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</si>
  <si>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</si>
  <si>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</si>
  <si>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</si>
  <si>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</si>
  <si>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</si>
  <si>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</si>
  <si>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</si>
  <si>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</si>
  <si>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</si>
  <si>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</si>
  <si>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</si>
  <si>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</si>
  <si>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</si>
  <si>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</si>
  <si>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</si>
  <si>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</si>
  <si>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</si>
  <si>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</si>
  <si>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</si>
  <si>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</si>
  <si>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</si>
  <si>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</si>
  <si>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</si>
  <si>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</si>
  <si>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</si>
  <si>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</si>
  <si>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</si>
  <si>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</si>
  <si>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</si>
  <si>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</si>
  <si>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</si>
  <si>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</si>
  <si>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</si>
  <si>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</si>
  <si>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</si>
  <si>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</si>
  <si>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</si>
  <si>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</si>
  <si>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</si>
  <si>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</si>
  <si>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</si>
  <si>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</si>
  <si>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</si>
  <si>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</si>
  <si>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</si>
  <si>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</si>
  <si>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</si>
  <si>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</si>
  <si>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</si>
  <si>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</si>
  <si>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</si>
  <si>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</si>
  <si>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</si>
  <si>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</si>
  <si>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</si>
  <si>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</si>
  <si>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</si>
  <si>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</si>
  <si>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</si>
  <si>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</si>
  <si>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</si>
  <si>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</si>
  <si>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</si>
  <si>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</si>
  <si>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</si>
  <si>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</si>
  <si>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</si>
  <si>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</si>
  <si>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</si>
  <si>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</si>
  <si>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</si>
  <si>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</si>
  <si>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</si>
  <si>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</si>
  <si>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</si>
  <si>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</si>
  <si>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</si>
  <si>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</si>
  <si>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</si>
  <si>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</si>
  <si>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</si>
  <si>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</si>
  <si>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</si>
  <si>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</si>
  <si>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</si>
  <si>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</si>
  <si>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</si>
  <si>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</si>
  <si>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</si>
  <si>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</si>
  <si>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</si>
  <si>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</si>
  <si>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</si>
  <si>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</si>
  <si>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</si>
  <si>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</si>
  <si>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</si>
  <si>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</si>
  <si>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</si>
  <si>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</si>
  <si>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</si>
  <si>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</si>
  <si>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</si>
  <si>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</si>
  <si>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</si>
  <si>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</si>
  <si>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</si>
  <si>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</si>
  <si>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</si>
  <si>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</si>
  <si>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</si>
  <si>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</si>
  <si>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</si>
  <si>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</si>
  <si>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</si>
  <si>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</si>
  <si>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</si>
  <si>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</si>
  <si>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</si>
  <si>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</si>
  <si>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</si>
  <si>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</si>
  <si>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</si>
  <si>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</si>
  <si>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</si>
  <si>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</si>
  <si>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</si>
  <si>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</si>
  <si>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</si>
  <si>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</si>
  <si>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</si>
  <si>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</si>
  <si>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</si>
  <si>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</si>
  <si>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</si>
  <si>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</si>
  <si>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</si>
  <si>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</si>
  <si>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</si>
  <si>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</si>
  <si>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</si>
  <si>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</si>
  <si>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</si>
  <si>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</si>
  <si>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</si>
  <si>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</si>
  <si>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</si>
  <si>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</si>
  <si>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</si>
  <si>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</si>
  <si>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</si>
  <si>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</si>
  <si>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</si>
  <si>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</si>
  <si>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</si>
  <si>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</si>
  <si>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</si>
  <si>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</si>
  <si>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</si>
  <si>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</si>
  <si>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</si>
  <si>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</si>
  <si>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</si>
  <si>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</si>
  <si>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</si>
  <si>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</si>
  <si>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</si>
  <si>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</si>
  <si>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</si>
  <si>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</si>
  <si>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</si>
  <si>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</si>
  <si>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</si>
  <si>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</si>
  <si>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</si>
  <si>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</si>
  <si>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</si>
  <si>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</si>
  <si>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</si>
  <si>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</si>
  <si>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</si>
  <si>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</si>
  <si>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</si>
  <si>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</si>
  <si>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</si>
  <si>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</si>
  <si>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</si>
  <si>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</si>
  <si>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</si>
  <si>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</si>
  <si>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</si>
  <si>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</si>
  <si>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</si>
  <si>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</si>
  <si>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</si>
  <si>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</si>
  <si>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</si>
  <si>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</si>
  <si>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</si>
  <si>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</si>
  <si>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</si>
  <si>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</si>
  <si>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</si>
  <si>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</si>
  <si>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</si>
  <si>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</si>
  <si>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</si>
  <si>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</si>
  <si>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</si>
  <si>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</si>
  <si>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</si>
  <si>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</si>
  <si>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</si>
  <si>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</si>
  <si>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</si>
  <si>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</si>
  <si>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</si>
  <si>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</si>
  <si>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</si>
  <si>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</si>
  <si>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</si>
  <si>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</si>
  <si>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</si>
  <si>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</si>
  <si>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</si>
  <si>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</si>
  <si>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</si>
  <si>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</si>
  <si>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</si>
  <si>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</si>
  <si>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</si>
  <si>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</si>
  <si>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</si>
  <si>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</si>
  <si>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</si>
  <si>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</si>
  <si>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</si>
  <si>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</si>
  <si>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</si>
  <si>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</si>
  <si>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</si>
  <si>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</si>
  <si>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</si>
  <si>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</si>
  <si>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</si>
  <si>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</si>
  <si>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</si>
  <si>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</si>
  <si>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</si>
  <si>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</si>
  <si>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</si>
  <si>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</si>
  <si>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</si>
  <si>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</si>
  <si>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</si>
  <si>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</si>
  <si>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</si>
  <si>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</si>
  <si>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</si>
  <si>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</si>
  <si>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</si>
  <si>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</si>
  <si>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</si>
  <si>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</si>
  <si>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</si>
  <si>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</si>
  <si>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</si>
  <si>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</si>
  <si>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</si>
  <si>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</si>
  <si>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</si>
  <si>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</si>
  <si>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</si>
  <si>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</si>
  <si>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</si>
  <si>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</si>
  <si>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</si>
  <si>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</si>
  <si>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</si>
  <si>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</si>
  <si>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</si>
  <si>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</si>
  <si>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</si>
  <si>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</si>
  <si>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</si>
  <si>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</si>
  <si>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</si>
  <si>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</si>
  <si>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</si>
  <si>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</si>
  <si>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</si>
  <si>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</si>
  <si>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</si>
  <si>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</si>
  <si>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</si>
  <si>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</si>
  <si>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</si>
  <si>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</si>
  <si>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</si>
  <si>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</si>
  <si>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</si>
  <si>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</si>
  <si>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</si>
  <si>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</si>
  <si>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</si>
  <si>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</si>
  <si>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</si>
  <si>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</si>
  <si>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</si>
  <si>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</si>
  <si>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</si>
  <si>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</si>
  <si>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</si>
  <si>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</si>
  <si>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</si>
  <si>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</si>
  <si>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</si>
  <si>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</si>
  <si>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</si>
  <si>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</si>
  <si>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</si>
  <si>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</si>
  <si>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</si>
  <si>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</si>
  <si>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</si>
  <si>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</si>
  <si>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</si>
  <si>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</si>
  <si>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</si>
  <si>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</si>
  <si>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</si>
  <si>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</si>
  <si>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</si>
  <si>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</si>
  <si>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</si>
  <si>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</si>
  <si>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</si>
  <si>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</si>
  <si>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</si>
  <si>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</si>
  <si>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</si>
  <si>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</si>
  <si>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</si>
  <si>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</si>
  <si>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</si>
  <si>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</si>
  <si>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</si>
  <si>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</si>
  <si>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</si>
  <si>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</si>
  <si>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</si>
  <si>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</si>
  <si>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</si>
  <si>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</si>
  <si>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</si>
  <si>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</si>
  <si>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</si>
  <si>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</si>
  <si>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</si>
  <si>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</si>
  <si>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</si>
  <si>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</si>
  <si>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</si>
  <si>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</si>
  <si>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</si>
  <si>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</si>
  <si>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</si>
  <si>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</si>
  <si>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</si>
  <si>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</si>
  <si>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</si>
  <si>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</si>
  <si>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</si>
  <si>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</si>
  <si>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</si>
  <si>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</si>
  <si>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</si>
  <si>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</si>
  <si>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</si>
  <si>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</si>
  <si>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</si>
  <si>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</si>
  <si>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</si>
  <si>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</si>
  <si>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</si>
  <si>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</si>
  <si>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</si>
  <si>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</si>
  <si>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</si>
  <si>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</si>
  <si>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</si>
  <si>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</si>
  <si>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</si>
  <si>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</si>
  <si>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</si>
  <si>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</si>
  <si>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</si>
  <si>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</si>
  <si>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</si>
  <si>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</si>
  <si>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</si>
  <si>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</si>
  <si>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</si>
  <si>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</si>
  <si>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</si>
  <si>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</si>
  <si>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</si>
  <si>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</si>
  <si>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</si>
  <si>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</si>
  <si>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</si>
  <si>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</si>
  <si>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</si>
  <si>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</si>
  <si>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</si>
  <si>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</si>
  <si>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</si>
  <si>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</si>
  <si>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</si>
  <si>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</si>
  <si>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</si>
  <si>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</si>
  <si>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</si>
  <si>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</si>
  <si>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</si>
  <si>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</si>
  <si>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</si>
  <si>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</si>
  <si>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</si>
  <si>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</si>
  <si>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</si>
  <si>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</si>
  <si>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</si>
  <si>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</si>
  <si>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</si>
  <si>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</si>
  <si>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</si>
  <si>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</si>
  <si>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</si>
  <si>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</si>
  <si>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</si>
  <si>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</si>
  <si>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</si>
  <si>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</si>
  <si>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</si>
  <si>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</si>
  <si>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</si>
  <si>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</si>
  <si>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</si>
  <si>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</si>
  <si>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</si>
  <si>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</si>
  <si>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</si>
  <si>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</si>
  <si>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</si>
  <si>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</si>
  <si>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</si>
  <si>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</si>
  <si>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</si>
  <si>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</si>
  <si>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</si>
  <si>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</si>
  <si>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</si>
  <si>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</si>
  <si>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</si>
  <si>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</si>
  <si>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</si>
  <si>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</si>
  <si>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</si>
  <si>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</si>
  <si>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</si>
  <si>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</si>
  <si>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</si>
  <si>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</si>
  <si>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</si>
  <si>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</si>
  <si>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</si>
  <si>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</si>
  <si>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</si>
  <si>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</si>
  <si>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</si>
  <si>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</si>
  <si>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</si>
  <si>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</si>
  <si>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</si>
  <si>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</si>
  <si>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</si>
  <si>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</si>
  <si>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</si>
  <si>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</si>
  <si>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</si>
  <si>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</si>
  <si>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</si>
  <si>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</si>
  <si>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</si>
  <si>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</si>
  <si>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</si>
  <si>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</si>
  <si>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</si>
  <si>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</si>
  <si>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</si>
  <si>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</si>
  <si>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</si>
  <si>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</si>
  <si>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</si>
  <si>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</si>
  <si>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</si>
  <si>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</si>
  <si>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</si>
  <si>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</si>
  <si>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</si>
  <si>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</si>
  <si>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</si>
  <si>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</si>
  <si>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</si>
  <si>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</si>
  <si>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</si>
  <si>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</si>
  <si>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</si>
  <si>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</si>
  <si>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</si>
  <si>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</si>
  <si>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</si>
  <si>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</si>
  <si>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</si>
  <si>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</si>
  <si>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</si>
  <si>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</si>
  <si>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</si>
  <si>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</si>
  <si>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</si>
  <si>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</si>
  <si>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</si>
  <si>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</si>
  <si>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</si>
  <si>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</si>
  <si>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</si>
  <si>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</si>
  <si>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</si>
  <si>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</si>
  <si>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</si>
  <si>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</si>
  <si>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</si>
  <si>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</si>
  <si>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</si>
  <si>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</si>
  <si>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</si>
  <si>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</si>
  <si>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</si>
  <si>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</si>
  <si>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</si>
  <si>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</si>
  <si>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</si>
  <si>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</si>
  <si>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</si>
  <si>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</si>
  <si>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</si>
  <si>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</si>
  <si>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</si>
  <si>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</si>
  <si>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</si>
  <si>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</si>
  <si>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</si>
  <si>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</si>
  <si>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</si>
  <si>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</si>
  <si>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</si>
  <si>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</si>
  <si>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</si>
  <si>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</si>
  <si>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</si>
  <si>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</si>
  <si>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</si>
  <si>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</si>
  <si>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</si>
  <si>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</si>
  <si>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</si>
  <si>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</si>
  <si>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</si>
  <si>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</si>
  <si>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</si>
  <si>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</si>
  <si>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</si>
  <si>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</si>
  <si>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</si>
  <si>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</si>
  <si>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</si>
  <si>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</si>
  <si>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</si>
  <si>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</si>
  <si>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</si>
  <si>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</si>
  <si>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</si>
  <si>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</si>
  <si>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</si>
  <si>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</si>
  <si>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</si>
  <si>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</si>
  <si>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</si>
  <si>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</si>
  <si>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</si>
  <si>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</si>
  <si>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</si>
  <si>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</si>
  <si>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</si>
  <si>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</si>
  <si>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</si>
  <si>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</si>
  <si>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</si>
  <si>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</si>
  <si>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</si>
  <si>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</si>
  <si>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</si>
  <si>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</si>
  <si>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</si>
  <si>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</si>
  <si>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</si>
  <si>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</si>
  <si>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</si>
  <si>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</si>
  <si>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</si>
  <si>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</si>
  <si>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</si>
  <si>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</si>
  <si>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</si>
  <si>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</si>
  <si>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</si>
  <si>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</si>
  <si>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</si>
  <si>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</si>
  <si>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</si>
  <si>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</si>
  <si>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</si>
  <si>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</si>
  <si>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</si>
  <si>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</si>
  <si>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</si>
  <si>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</si>
  <si>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</si>
  <si>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</si>
  <si>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</si>
  <si>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</si>
  <si>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</si>
  <si>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</si>
  <si>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</si>
  <si>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</si>
  <si>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</si>
  <si>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</si>
  <si>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</si>
  <si>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</si>
  <si>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</si>
  <si>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</si>
  <si>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</si>
  <si>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</si>
  <si>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</si>
  <si>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</si>
  <si>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</si>
  <si>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</si>
  <si>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</si>
  <si>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</si>
  <si>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</si>
  <si>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</si>
  <si>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</si>
  <si>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</si>
  <si>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</si>
  <si>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</si>
  <si>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</si>
  <si>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</si>
  <si>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</si>
  <si>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</si>
  <si>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</si>
  <si>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</si>
  <si>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</si>
  <si>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</si>
  <si>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</si>
  <si>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</si>
  <si>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</si>
  <si>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</si>
  <si>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</si>
  <si>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</si>
  <si>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</si>
  <si>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</si>
  <si>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</si>
  <si>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</si>
  <si>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</si>
  <si>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</si>
  <si>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</si>
  <si>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</si>
  <si>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</si>
  <si>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</si>
  <si>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</si>
  <si>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</si>
  <si>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</si>
  <si>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</si>
  <si>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</si>
  <si>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</si>
  <si>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</si>
  <si>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</si>
  <si>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</si>
  <si>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</si>
  <si>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</si>
  <si>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</si>
  <si>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</si>
  <si>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</si>
  <si>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</si>
  <si>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</si>
  <si>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</si>
  <si>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</si>
  <si>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</si>
  <si>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</si>
  <si>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</si>
  <si>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</si>
  <si>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</si>
  <si>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</si>
  <si>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</si>
  <si>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</si>
  <si>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</si>
  <si>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</si>
  <si>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</si>
  <si>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</si>
  <si>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</si>
  <si>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</si>
  <si>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</si>
  <si>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</si>
  <si>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</si>
  <si>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</si>
  <si>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</si>
  <si>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</si>
  <si>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</si>
  <si>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</si>
  <si>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</si>
  <si>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</si>
  <si>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</si>
  <si>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</si>
  <si>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</si>
  <si>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</si>
  <si>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</si>
  <si>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</si>
  <si>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</si>
  <si>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</si>
  <si>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</si>
  <si>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</si>
  <si>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</si>
  <si>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</si>
  <si>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</si>
  <si>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</si>
  <si>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</si>
  <si>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</si>
  <si>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</si>
  <si>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</si>
  <si>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</si>
  <si>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</si>
  <si>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</si>
  <si>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</si>
  <si>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</si>
  <si>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</si>
  <si>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</si>
  <si>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</si>
  <si>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</si>
  <si>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</si>
  <si>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</si>
  <si>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</si>
  <si>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</si>
  <si>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</si>
  <si>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</si>
  <si>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</si>
  <si>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</si>
  <si>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</si>
  <si>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</si>
  <si>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</si>
  <si>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</si>
  <si>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</si>
  <si>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</si>
  <si>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</si>
  <si>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</si>
  <si>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</si>
  <si>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</si>
  <si>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</si>
  <si>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</si>
  <si>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</si>
  <si>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</si>
  <si>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</si>
  <si>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</si>
  <si>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</si>
  <si>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</si>
  <si>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</si>
  <si>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</si>
  <si>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</si>
  <si>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</si>
  <si>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</si>
  <si>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</si>
  <si>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</si>
  <si>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</si>
  <si>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</si>
  <si>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</si>
  <si>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</si>
  <si>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</si>
  <si>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</si>
  <si>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</si>
  <si>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</si>
  <si>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</si>
  <si>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</si>
  <si>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</si>
  <si>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</si>
  <si>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</si>
  <si>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</si>
  <si>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</si>
  <si>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</si>
  <si>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</si>
  <si>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</si>
  <si>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</si>
  <si>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</si>
  <si>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</si>
  <si>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</si>
  <si>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</si>
  <si>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</si>
  <si>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</si>
  <si>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</si>
  <si>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</si>
  <si>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</si>
  <si>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</si>
  <si>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</si>
  <si>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</si>
  <si>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</si>
  <si>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</si>
  <si>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</si>
  <si>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</si>
  <si>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</si>
  <si>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</si>
  <si>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</si>
  <si>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</si>
  <si>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</si>
  <si>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</si>
  <si>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</si>
  <si>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</si>
  <si>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</si>
  <si>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</si>
  <si>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</si>
  <si>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</si>
  <si>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</si>
  <si>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</si>
  <si>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</si>
  <si>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</si>
  <si>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</si>
  <si>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</si>
  <si>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</si>
  <si>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</si>
  <si>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</si>
  <si>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</si>
  <si>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</si>
  <si>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</si>
  <si>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</si>
  <si>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</si>
  <si>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</si>
  <si>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</si>
  <si>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</si>
  <si>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</si>
  <si>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</si>
  <si>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</si>
  <si>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</si>
  <si>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</si>
  <si>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</si>
  <si>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</si>
  <si>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</si>
  <si>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</si>
  <si>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</si>
  <si>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</si>
  <si>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</si>
  <si>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</si>
  <si>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</si>
  <si>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</si>
  <si>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</si>
  <si>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</si>
  <si>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</si>
  <si>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</si>
  <si>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</si>
  <si>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</si>
  <si>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</si>
  <si>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</si>
  <si>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</si>
  <si>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</si>
  <si>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</si>
  <si>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</si>
  <si>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</si>
  <si>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</si>
  <si>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</si>
  <si>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</si>
  <si>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</si>
  <si>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</si>
  <si>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</si>
  <si>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</si>
  <si>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</si>
  <si>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</si>
  <si>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</si>
  <si>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</si>
  <si>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</si>
  <si>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</si>
  <si>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</si>
  <si>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</si>
  <si>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</si>
  <si>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</si>
  <si>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</si>
  <si>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</si>
  <si>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</si>
  <si>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</si>
  <si>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</si>
  <si>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</si>
  <si>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</si>
  <si>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</si>
  <si>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</si>
  <si>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</si>
  <si>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</si>
  <si>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</si>
  <si>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</si>
  <si>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</si>
  <si>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</si>
  <si>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</si>
  <si>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</si>
  <si>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</si>
  <si>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</si>
  <si>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</si>
  <si>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</si>
  <si>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</si>
  <si>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</si>
  <si>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</si>
  <si>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</si>
  <si>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</si>
  <si>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</si>
  <si>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</si>
  <si>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</si>
  <si>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</si>
  <si>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</si>
  <si>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</si>
  <si>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</si>
  <si>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</si>
  <si>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</si>
  <si>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</si>
  <si>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</si>
  <si>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</si>
  <si>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</si>
  <si>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</si>
  <si>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</si>
  <si>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</si>
  <si>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</si>
  <si>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</si>
  <si>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</si>
  <si>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</si>
  <si>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</si>
  <si>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</si>
  <si>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</si>
  <si>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</si>
  <si>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</si>
  <si>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</si>
  <si>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</si>
  <si>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</si>
  <si>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</si>
  <si>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</si>
  <si>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</si>
  <si>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</si>
  <si>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</si>
  <si>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</si>
  <si>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</si>
  <si>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</si>
  <si>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</si>
  <si>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</si>
  <si>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</si>
  <si>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</si>
  <si>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</si>
  <si>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</si>
  <si>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</si>
  <si>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</si>
  <si>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</si>
  <si>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</si>
  <si>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</si>
  <si>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</si>
  <si>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</si>
  <si>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</si>
  <si>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</si>
  <si>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</si>
  <si>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</si>
  <si>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</si>
  <si>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</si>
  <si>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</si>
  <si>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</si>
  <si>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</si>
  <si>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</si>
  <si>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</si>
  <si>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</si>
  <si>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</si>
  <si>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</si>
  <si>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</si>
  <si>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</si>
  <si>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</si>
  <si>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</si>
  <si>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</si>
  <si>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</si>
  <si>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</si>
  <si>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</si>
  <si>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</si>
  <si>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</si>
  <si>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</si>
  <si>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</si>
  <si>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</si>
  <si>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</si>
  <si>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</si>
  <si>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</si>
  <si>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</si>
  <si>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</si>
  <si>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</si>
  <si>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</si>
  <si>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</si>
  <si>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</si>
  <si>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</si>
  <si>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</si>
  <si>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</si>
  <si>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</si>
  <si>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</si>
  <si>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</si>
  <si>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</si>
  <si>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</si>
  <si>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</si>
  <si>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</si>
  <si>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</si>
  <si>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</si>
  <si>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</si>
  <si>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</si>
  <si>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</si>
  <si>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</si>
  <si>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</si>
  <si>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</si>
  <si>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</si>
  <si>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</si>
  <si>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</si>
  <si>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</si>
  <si>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</si>
  <si>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</si>
  <si>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</si>
  <si>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</si>
  <si>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</si>
  <si>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</si>
  <si>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</si>
  <si>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</si>
  <si>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</si>
  <si>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</si>
  <si>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</si>
  <si>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</si>
  <si>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</si>
  <si>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</si>
  <si>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</si>
  <si>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</si>
  <si>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</si>
  <si>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</si>
  <si>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</si>
  <si>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</si>
  <si>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</si>
  <si>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</si>
  <si>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</si>
  <si>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</si>
  <si>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</si>
  <si>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</si>
  <si>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</si>
  <si>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</si>
  <si>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</si>
  <si>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</si>
  <si>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</si>
  <si>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</si>
  <si>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</si>
  <si>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</si>
  <si>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</si>
  <si>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</si>
  <si>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</si>
  <si>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</si>
  <si>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</si>
  <si>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</si>
  <si>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</si>
  <si>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</si>
  <si>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</si>
  <si>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</si>
  <si>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</si>
  <si>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</si>
  <si>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</si>
  <si>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</si>
  <si>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</si>
  <si>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</si>
  <si>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</si>
  <si>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</si>
  <si>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</si>
  <si>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</si>
  <si>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</si>
  <si>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</si>
  <si>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</si>
  <si>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</si>
  <si>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</si>
  <si>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</si>
  <si>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</si>
  <si>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</si>
  <si>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</si>
  <si>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</si>
  <si>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</si>
  <si>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</si>
  <si>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</si>
  <si>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</si>
  <si>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</si>
  <si>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</si>
  <si>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</si>
  <si>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</si>
  <si>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</si>
  <si>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</si>
  <si>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</si>
  <si>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</si>
  <si>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</si>
  <si>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</si>
  <si>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</si>
  <si>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</si>
  <si>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</si>
  <si>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</si>
  <si>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</si>
  <si>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</si>
  <si>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</si>
  <si>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</si>
  <si>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</si>
  <si>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</si>
  <si>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</si>
  <si>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</si>
  <si>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</si>
  <si>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</si>
  <si>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</si>
  <si>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</si>
  <si>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</si>
  <si>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</si>
  <si>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</si>
  <si>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</si>
  <si>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</si>
  <si>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</si>
  <si>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</si>
  <si>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</si>
  <si>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</si>
  <si>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</si>
  <si>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</si>
  <si>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</si>
  <si>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</si>
  <si>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</si>
  <si>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</si>
  <si>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</si>
  <si>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</si>
  <si>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</si>
  <si>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</si>
  <si>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</si>
  <si>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</si>
  <si>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</si>
  <si>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</si>
  <si>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</si>
  <si>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</si>
  <si>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</si>
  <si>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</si>
  <si>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</si>
  <si>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</si>
  <si>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</si>
  <si>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</si>
  <si>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</si>
  <si>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</si>
  <si>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</si>
  <si>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</si>
  <si>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</si>
  <si>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</si>
  <si>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</si>
  <si>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</si>
  <si>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</si>
  <si>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</si>
  <si>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</si>
  <si>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</si>
  <si>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</si>
  <si>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</si>
  <si>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</si>
  <si>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</si>
  <si>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</si>
  <si>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</si>
  <si>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</si>
  <si>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</si>
  <si>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</si>
  <si>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</si>
  <si>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</si>
  <si>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</si>
  <si>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</si>
  <si>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</si>
  <si>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</si>
  <si>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</si>
  <si>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</si>
  <si>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</si>
  <si>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</si>
  <si>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</si>
  <si>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</si>
  <si>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</si>
  <si>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</si>
  <si>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</si>
  <si>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</si>
  <si>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</si>
  <si>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</si>
  <si>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</si>
  <si>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</si>
  <si>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</si>
  <si>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</si>
  <si>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</si>
  <si>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</si>
  <si>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</si>
  <si>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</si>
  <si>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</si>
  <si>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</si>
  <si>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</si>
  <si>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</si>
  <si>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</si>
  <si>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</si>
  <si>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</si>
  <si>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</si>
  <si>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</si>
  <si>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</si>
  <si>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</si>
  <si>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</si>
  <si>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</si>
  <si>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</si>
  <si>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</si>
  <si>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</si>
  <si>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</si>
  <si>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</si>
  <si>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</si>
  <si>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</si>
  <si>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</si>
  <si>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</si>
  <si>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</si>
  <si>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</si>
  <si>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</si>
  <si>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</si>
  <si>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</si>
  <si>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</si>
  <si>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</si>
  <si>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</si>
  <si>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</si>
  <si>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</si>
  <si>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</si>
  <si>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</si>
  <si>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</si>
  <si>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</si>
  <si>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</si>
  <si>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</si>
  <si>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</si>
  <si>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</si>
  <si>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</si>
  <si>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</si>
  <si>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</si>
  <si>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</si>
  <si>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</si>
  <si>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</si>
  <si>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</si>
  <si>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</si>
  <si>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</si>
  <si>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</si>
  <si>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</si>
  <si>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</si>
  <si>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</si>
  <si>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</si>
  <si>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</si>
  <si>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</si>
  <si>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</si>
  <si>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</si>
  <si>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</si>
  <si>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</si>
  <si>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</si>
  <si>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</si>
  <si>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</si>
  <si>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</si>
  <si>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</si>
  <si>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</si>
  <si>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</si>
  <si>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</si>
  <si>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</si>
  <si>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</si>
  <si>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</si>
  <si>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</si>
  <si>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</si>
  <si>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</si>
  <si>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</si>
  <si>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</si>
  <si>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</si>
  <si>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</si>
  <si>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</si>
  <si>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</si>
  <si>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</si>
  <si>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</si>
  <si>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</si>
  <si>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</si>
  <si>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</si>
  <si>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</si>
  <si>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</si>
  <si>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</si>
  <si>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</si>
  <si>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</si>
  <si>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</si>
  <si>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</si>
  <si>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</si>
  <si>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</si>
  <si>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</si>
  <si>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</si>
  <si>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</si>
  <si>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</si>
  <si>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</si>
  <si>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</si>
  <si>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</si>
  <si>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</si>
  <si>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</si>
  <si>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</si>
  <si>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</si>
  <si>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</si>
  <si>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</si>
  <si>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</si>
  <si>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</si>
  <si>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</si>
  <si>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</si>
  <si>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</si>
  <si>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</si>
  <si>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</si>
  <si>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</si>
  <si>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</si>
  <si>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</si>
  <si>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</si>
  <si>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</si>
  <si>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</si>
  <si>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</si>
  <si>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</si>
  <si>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</si>
  <si>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</si>
  <si>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</si>
  <si>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</si>
  <si>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</si>
  <si>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</si>
  <si>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</si>
  <si>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</si>
  <si>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</si>
  <si>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</si>
  <si>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</si>
  <si>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</si>
  <si>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</si>
  <si>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</si>
  <si>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</si>
  <si>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</si>
  <si>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</si>
  <si>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</si>
  <si>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</si>
  <si>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</si>
  <si>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</si>
  <si>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</si>
  <si>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</si>
  <si>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</si>
  <si>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</si>
  <si>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</si>
  <si>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</si>
  <si>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</si>
  <si>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</si>
  <si>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</si>
  <si>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</si>
  <si>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</si>
  <si>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</si>
  <si>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</si>
  <si>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</si>
  <si>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</si>
  <si>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</si>
  <si>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</si>
  <si>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</si>
  <si>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</si>
  <si>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</si>
  <si>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</si>
  <si>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</si>
  <si>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</si>
  <si>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</si>
  <si>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</si>
  <si>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</si>
  <si>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</si>
  <si>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</si>
  <si>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</si>
  <si>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</si>
  <si>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</si>
  <si>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</si>
  <si>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</si>
  <si>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</si>
  <si>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</si>
  <si>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</si>
  <si>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</si>
  <si>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</si>
  <si>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</si>
  <si>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</si>
  <si>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</si>
  <si>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</si>
  <si>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</si>
  <si>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</si>
  <si>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</si>
  <si>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</si>
  <si>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</si>
  <si>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</si>
  <si>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</si>
  <si>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</si>
  <si>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</si>
  <si>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</si>
  <si>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</si>
  <si>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</si>
  <si>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</si>
  <si>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</si>
  <si>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</si>
  <si>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</si>
  <si>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</si>
  <si>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</si>
  <si>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</si>
  <si>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</si>
  <si>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</si>
  <si>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</si>
  <si>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</si>
  <si>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</si>
  <si>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</si>
  <si>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</si>
  <si>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</si>
  <si>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</si>
  <si>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</si>
  <si>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</si>
  <si>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</si>
  <si>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</si>
  <si>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</si>
  <si>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</si>
  <si>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</si>
  <si>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</si>
  <si>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</si>
  <si>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</si>
  <si>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</si>
  <si>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</si>
  <si>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</si>
  <si>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</si>
  <si>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</si>
  <si>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</si>
  <si>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</si>
  <si>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</si>
  <si>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</si>
  <si>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</si>
  <si>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</si>
  <si>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</si>
  <si>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</si>
  <si>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</si>
  <si>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</si>
  <si>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</si>
  <si>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</si>
  <si>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</si>
  <si>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</si>
  <si>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</si>
  <si>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</si>
  <si>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</si>
  <si>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</si>
  <si>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</si>
  <si>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</si>
  <si>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</si>
  <si>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</si>
  <si>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</si>
  <si>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</si>
  <si>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</si>
  <si>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</si>
  <si>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</si>
  <si>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</si>
  <si>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</si>
  <si>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</si>
  <si>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</si>
  <si>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</si>
  <si>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</si>
  <si>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</si>
  <si>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</si>
  <si>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</si>
  <si>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</si>
  <si>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</si>
  <si>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</si>
  <si>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</si>
  <si>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</si>
  <si>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</si>
  <si>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</si>
  <si>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</si>
  <si>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</si>
  <si>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</si>
  <si>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</si>
  <si>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</si>
  <si>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</si>
  <si>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</si>
  <si>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</si>
  <si>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</si>
  <si>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</si>
  <si>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</si>
  <si>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</si>
  <si>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</si>
  <si>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</si>
  <si>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</si>
  <si>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</si>
  <si>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</si>
  <si>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</si>
  <si>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</si>
  <si>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</si>
  <si>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</si>
  <si>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</si>
  <si>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</si>
  <si>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</si>
  <si>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</si>
  <si>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</si>
  <si>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</si>
  <si>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</si>
  <si>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</si>
  <si>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</si>
  <si>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</si>
  <si>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</si>
  <si>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</si>
  <si>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</si>
  <si>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</si>
  <si>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</si>
  <si>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</si>
  <si>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</si>
  <si>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</si>
  <si>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</si>
  <si>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</si>
  <si>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</si>
  <si>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</si>
  <si>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</si>
  <si>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</si>
  <si>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</si>
  <si>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</si>
  <si>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</si>
  <si>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</si>
  <si>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</si>
  <si>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</si>
  <si>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</si>
  <si>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</si>
  <si>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</si>
  <si>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</si>
  <si>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</si>
  <si>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</si>
  <si>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</si>
  <si>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</si>
  <si>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</si>
  <si>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</si>
  <si>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</si>
  <si>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</si>
  <si>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</si>
  <si>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</si>
  <si>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</si>
  <si>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</si>
  <si>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</si>
  <si>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</si>
  <si>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</si>
  <si>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</si>
  <si>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</si>
  <si>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</si>
  <si>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</si>
  <si>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</si>
  <si>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</si>
  <si>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</si>
  <si>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</si>
  <si>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</si>
  <si>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</si>
  <si>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</si>
  <si>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</si>
  <si>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</si>
  <si>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</si>
  <si>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</si>
  <si>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</si>
  <si>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</si>
  <si>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</si>
  <si>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</si>
  <si>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</si>
  <si>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</si>
  <si>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</si>
  <si>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</si>
  <si>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</si>
  <si>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</si>
  <si>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</si>
  <si>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</si>
  <si>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</si>
  <si>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</si>
  <si>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</si>
  <si>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</si>
  <si>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</si>
  <si>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</si>
  <si>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</si>
  <si>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</si>
  <si>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</si>
  <si>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</si>
  <si>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</si>
  <si>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</si>
  <si>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</si>
  <si>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</si>
  <si>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</si>
  <si>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</si>
  <si>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</si>
  <si>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</si>
  <si>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</si>
  <si>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</si>
  <si>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</si>
  <si>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</si>
  <si>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</si>
  <si>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</si>
  <si>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</si>
  <si>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</si>
  <si>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</si>
  <si>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</si>
  <si>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</si>
  <si>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</si>
  <si>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</si>
  <si>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</si>
  <si>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</si>
  <si>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</si>
  <si>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</si>
  <si>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</si>
  <si>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</si>
  <si>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</si>
  <si>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</si>
  <si>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</si>
  <si>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</si>
  <si>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</si>
  <si>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</si>
  <si>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</si>
  <si>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</si>
  <si>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</si>
  <si>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</si>
  <si>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</si>
  <si>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</si>
  <si>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</si>
  <si>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</si>
  <si>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</si>
  <si>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</si>
  <si>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</si>
  <si>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</si>
  <si>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</si>
  <si>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</si>
  <si>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</si>
  <si>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</si>
  <si>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</si>
  <si>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</si>
  <si>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</si>
  <si>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</si>
  <si>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</si>
  <si>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</si>
  <si>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</si>
  <si>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</si>
  <si>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</si>
  <si>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</si>
  <si>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</si>
  <si>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</si>
  <si>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</si>
  <si>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</si>
  <si>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</si>
  <si>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</si>
  <si>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</si>
  <si>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</si>
  <si>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</si>
  <si>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</si>
  <si>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</si>
  <si>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</si>
  <si>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</si>
  <si>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</si>
  <si>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</si>
  <si>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</si>
  <si>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</si>
  <si>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</si>
  <si>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</si>
  <si>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</si>
  <si>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</si>
  <si>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</si>
  <si>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</si>
  <si>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</si>
  <si>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</si>
  <si>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</si>
  <si>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</si>
  <si>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</si>
  <si>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</si>
  <si>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</si>
  <si>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</si>
  <si>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</si>
  <si>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</si>
  <si>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</si>
  <si>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</si>
  <si>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</si>
  <si>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</si>
  <si>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</si>
  <si>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</si>
  <si>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</si>
  <si>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</si>
  <si>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</si>
  <si>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</si>
  <si>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</si>
  <si>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</si>
  <si>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</si>
  <si>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</si>
  <si>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</si>
  <si>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</si>
  <si>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</si>
  <si>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</si>
  <si>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</si>
  <si>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</si>
  <si>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</si>
  <si>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</si>
  <si>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</si>
  <si>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</si>
  <si>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</si>
  <si>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</si>
  <si>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</si>
  <si>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</si>
  <si>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</si>
  <si>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</si>
  <si>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</si>
  <si>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</si>
  <si>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</si>
  <si>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</si>
  <si>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</si>
  <si>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</si>
  <si>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</si>
  <si>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</si>
  <si>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</si>
  <si>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</si>
  <si>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</si>
  <si>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</si>
  <si>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</si>
  <si>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</si>
  <si>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</si>
  <si>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</si>
  <si>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</si>
  <si>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</si>
  <si>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</si>
  <si>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</si>
  <si>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</si>
  <si>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</si>
  <si>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</si>
  <si>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</si>
  <si>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</si>
  <si>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</si>
  <si>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</si>
  <si>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</si>
  <si>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</si>
  <si>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</si>
  <si>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</si>
  <si>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</si>
  <si>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</si>
  <si>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</si>
  <si>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</si>
  <si>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</si>
  <si>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</si>
  <si>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</si>
  <si>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</si>
  <si>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</si>
  <si>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</si>
  <si>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</si>
  <si>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</si>
  <si>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</si>
  <si>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</si>
  <si>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</si>
  <si>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</si>
  <si>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</si>
  <si>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</si>
  <si>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</si>
  <si>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</si>
  <si>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</si>
  <si>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</si>
  <si>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</si>
  <si>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</si>
  <si>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</si>
  <si>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</si>
  <si>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</si>
  <si>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</si>
  <si>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</si>
  <si>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</si>
  <si>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</si>
  <si>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</si>
  <si>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</si>
  <si>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</si>
  <si>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</si>
  <si>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</si>
  <si>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</si>
  <si>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</si>
  <si>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</si>
  <si>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</si>
  <si>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</si>
  <si>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</si>
  <si>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</si>
  <si>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</si>
  <si>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</si>
  <si>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</si>
  <si>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</si>
  <si>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</si>
  <si>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</si>
  <si>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</si>
  <si>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</si>
  <si>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</si>
  <si>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</si>
  <si>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</si>
  <si>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</si>
  <si>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</si>
  <si>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</si>
  <si>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</si>
  <si>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</si>
  <si>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</si>
  <si>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</si>
  <si>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</si>
  <si>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</si>
  <si>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</si>
  <si>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</si>
  <si>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</si>
  <si>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</si>
  <si>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</si>
  <si>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</si>
  <si>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</si>
  <si>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</si>
  <si>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</si>
  <si>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</si>
  <si>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</si>
  <si>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</si>
  <si>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</si>
  <si>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</si>
  <si>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</si>
  <si>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</si>
  <si>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</si>
  <si>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</si>
  <si>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</si>
  <si>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</si>
  <si>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</si>
  <si>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</si>
  <si>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</si>
  <si>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</si>
  <si>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</si>
  <si>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</si>
  <si>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</si>
  <si>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</si>
  <si>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</si>
  <si>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</si>
  <si>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</si>
  <si>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</si>
  <si>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</si>
  <si>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</si>
  <si>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</si>
  <si>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</si>
  <si>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</si>
  <si>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</si>
  <si>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</si>
  <si>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</si>
  <si>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</si>
  <si>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</si>
  <si>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</si>
  <si>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</si>
  <si>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</si>
  <si>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</si>
  <si>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</si>
  <si>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</si>
  <si>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</si>
  <si>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</si>
  <si>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</si>
  <si>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</si>
  <si>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</si>
  <si>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</si>
  <si>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</si>
  <si>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</si>
  <si>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</si>
  <si>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</si>
  <si>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</si>
  <si>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</si>
  <si>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</si>
  <si>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</si>
  <si>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</si>
  <si>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</si>
  <si>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</si>
  <si>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</si>
  <si>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</si>
  <si>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</si>
  <si>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</si>
  <si>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</si>
  <si>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</si>
  <si>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</si>
  <si>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</si>
  <si>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</si>
  <si>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</si>
  <si>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</si>
  <si>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</si>
  <si>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</si>
  <si>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</si>
  <si>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</si>
  <si>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</si>
  <si>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</si>
  <si>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</si>
  <si>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</si>
  <si>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</si>
  <si>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</si>
  <si>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</si>
  <si>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</si>
  <si>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</si>
  <si>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</si>
  <si>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</si>
  <si>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</si>
  <si>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</si>
  <si>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</si>
  <si>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</si>
  <si>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</si>
  <si>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</si>
  <si>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</si>
  <si>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</si>
  <si>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</si>
  <si>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</si>
  <si>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</si>
  <si>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</si>
  <si>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</si>
  <si>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</si>
  <si>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</si>
  <si>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</si>
  <si>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</si>
  <si>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</si>
  <si>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</si>
  <si>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</si>
  <si>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</si>
  <si>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</si>
  <si>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</si>
  <si>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</si>
  <si>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</si>
  <si>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</si>
  <si>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</si>
  <si>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</si>
  <si>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</si>
  <si>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</si>
  <si>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</si>
  <si>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</si>
  <si>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</si>
  <si>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</si>
  <si>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</si>
  <si>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</si>
  <si>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</si>
  <si>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</si>
  <si>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</si>
  <si>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</si>
  <si>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</si>
  <si>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</si>
  <si>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</si>
  <si>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</si>
  <si>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</si>
  <si>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</si>
  <si>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</si>
  <si>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</si>
  <si>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</si>
  <si>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</si>
  <si>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</si>
  <si>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</si>
  <si>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</si>
  <si>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</si>
  <si>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</si>
  <si>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</si>
  <si>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</si>
  <si>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</si>
  <si>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</si>
  <si>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</si>
  <si>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</si>
  <si>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</si>
  <si>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</si>
  <si>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</si>
  <si>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</si>
  <si>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</si>
  <si>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</si>
  <si>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</si>
  <si>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</si>
  <si>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</si>
  <si>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</si>
  <si>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</si>
  <si>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</si>
  <si>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</si>
  <si>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</si>
  <si>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</si>
  <si>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</si>
  <si>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</si>
  <si>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</si>
  <si>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</si>
  <si>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</si>
  <si>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</si>
  <si>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</si>
  <si>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</si>
  <si>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</si>
  <si>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</si>
  <si>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</si>
  <si>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</si>
  <si>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</si>
  <si>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</si>
  <si>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</si>
  <si>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</si>
  <si>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</si>
  <si>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</si>
  <si>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</si>
  <si>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</si>
  <si>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</si>
  <si>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</si>
  <si>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</si>
  <si>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</si>
  <si>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</si>
  <si>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</si>
  <si>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</si>
  <si>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</si>
  <si>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</si>
  <si>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</si>
  <si>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</si>
  <si>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</si>
  <si>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</si>
  <si>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</si>
  <si>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</si>
  <si>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</si>
  <si>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</si>
  <si>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</si>
  <si>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</si>
  <si>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</si>
  <si>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</si>
  <si>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</si>
  <si>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</si>
  <si>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</si>
  <si>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</si>
  <si>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</si>
  <si>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</si>
  <si>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</si>
  <si>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</si>
  <si>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</si>
  <si>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</si>
  <si>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</si>
  <si>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</si>
  <si>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</si>
  <si>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</si>
  <si>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</si>
  <si>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</si>
  <si>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</si>
  <si>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</si>
  <si>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</si>
  <si>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</si>
  <si>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</si>
  <si>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</si>
  <si>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</si>
  <si>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</si>
  <si>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</si>
  <si>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</si>
  <si>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</si>
  <si>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</si>
  <si>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</si>
  <si>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</si>
  <si>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</si>
  <si>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</si>
  <si>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</si>
  <si>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</si>
  <si>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</si>
  <si>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</si>
  <si>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</si>
  <si>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</si>
  <si>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</si>
  <si>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</si>
  <si>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</si>
  <si>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</si>
  <si>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</si>
  <si>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</si>
  <si>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</si>
  <si>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</si>
  <si>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</si>
  <si>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</si>
  <si>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</si>
  <si>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</si>
  <si>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</si>
  <si>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</si>
  <si>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</si>
  <si>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</si>
  <si>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</si>
  <si>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</si>
  <si>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</si>
  <si>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</si>
  <si>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</si>
  <si>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</si>
  <si>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</si>
  <si>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</si>
  <si>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</si>
  <si>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</si>
  <si>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</si>
  <si>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</si>
  <si>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</si>
  <si>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</si>
  <si>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</si>
  <si>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</si>
  <si>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</si>
  <si>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</si>
  <si>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</si>
  <si>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</si>
  <si>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</si>
  <si>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</si>
  <si>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</si>
  <si>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</si>
  <si>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</si>
  <si>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</si>
  <si>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</si>
  <si>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</si>
  <si>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</si>
  <si>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</si>
  <si>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</si>
  <si>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</si>
  <si>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</si>
  <si>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</si>
  <si>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</si>
  <si>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</si>
  <si>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</si>
  <si>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</si>
  <si>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</si>
  <si>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</si>
  <si>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</si>
  <si>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</si>
  <si>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</si>
  <si>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</si>
  <si>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</si>
  <si>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</si>
  <si>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</si>
  <si>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</si>
  <si>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</si>
  <si>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</si>
  <si>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</si>
  <si>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</si>
  <si>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</si>
  <si>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</si>
  <si>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</si>
  <si>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</si>
  <si>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</si>
  <si>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</si>
  <si>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</si>
  <si>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</si>
  <si>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</si>
  <si>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</si>
  <si>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</si>
  <si>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</si>
  <si>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</si>
  <si>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</si>
  <si>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</si>
  <si>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</si>
  <si>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</si>
  <si>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</si>
  <si>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</si>
  <si>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</si>
  <si>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</si>
  <si>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</si>
  <si>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</si>
  <si>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</si>
  <si>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</si>
  <si>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</si>
  <si>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</si>
  <si>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</si>
  <si>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</si>
  <si>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</si>
  <si>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</si>
  <si>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</si>
  <si>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</si>
  <si>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</si>
  <si>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</si>
  <si>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</si>
  <si>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</si>
  <si>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</si>
  <si>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</si>
  <si>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</si>
  <si>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</si>
  <si>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</si>
  <si>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</si>
  <si>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</si>
  <si>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</si>
  <si>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</si>
  <si>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</si>
  <si>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</si>
  <si>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</si>
  <si>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</si>
  <si>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</si>
  <si>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</si>
  <si>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</si>
  <si>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</si>
  <si>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</si>
  <si>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</si>
  <si>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</si>
  <si>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</si>
  <si>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</si>
  <si>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</si>
  <si>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</si>
  <si>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</si>
  <si>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</si>
  <si>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</si>
  <si>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</si>
  <si>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</si>
  <si>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</si>
  <si>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</si>
  <si>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</si>
  <si>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</si>
  <si>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</si>
  <si>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</si>
  <si>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</si>
  <si>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</si>
  <si>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</si>
  <si>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</si>
  <si>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</si>
  <si>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</si>
  <si>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</si>
  <si>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</si>
  <si>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</si>
  <si>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</si>
  <si>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</si>
  <si>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</si>
  <si>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</si>
  <si>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</si>
  <si>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</si>
  <si>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</si>
  <si>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</si>
  <si>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</si>
  <si>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</si>
  <si>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</si>
  <si>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</si>
  <si>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</si>
  <si>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</si>
  <si>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</si>
  <si>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</si>
  <si>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</si>
  <si>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</si>
  <si>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</si>
  <si>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</si>
  <si>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</si>
  <si>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</si>
  <si>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</si>
  <si>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</si>
  <si>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</si>
  <si>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</si>
  <si>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</si>
  <si>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</si>
  <si>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</si>
  <si>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</si>
  <si>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</si>
  <si>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</si>
  <si>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</si>
  <si>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</si>
  <si>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</si>
  <si>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</si>
  <si>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</si>
  <si>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</si>
  <si>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</si>
  <si>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</si>
  <si>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</si>
  <si>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</si>
  <si>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</si>
  <si>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</si>
  <si>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</si>
  <si>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</si>
  <si>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</si>
  <si>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</si>
  <si>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</si>
  <si>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</si>
  <si>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</si>
  <si>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</si>
  <si>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</si>
  <si>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</si>
  <si>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</si>
  <si>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</si>
  <si>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</si>
  <si>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</si>
  <si>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</si>
  <si>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</si>
  <si>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</si>
  <si>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</si>
  <si>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</si>
  <si>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</si>
  <si>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</si>
  <si>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</si>
  <si>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</si>
  <si>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</si>
  <si>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</si>
  <si>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</si>
  <si>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</si>
  <si>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</si>
  <si>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</si>
  <si>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</si>
  <si>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</si>
  <si>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</si>
  <si>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</si>
  <si>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</si>
  <si>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</si>
  <si>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</si>
  <si>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</si>
  <si>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</si>
  <si>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</si>
  <si>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</si>
  <si>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</si>
  <si>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</si>
  <si>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</si>
  <si>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</si>
  <si>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</si>
  <si>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</si>
  <si>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</si>
  <si>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</si>
  <si>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</si>
  <si>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</si>
  <si>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</si>
  <si>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</si>
  <si>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</si>
  <si>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</si>
  <si>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</si>
  <si>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</si>
  <si>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</si>
  <si>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</si>
  <si>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</si>
  <si>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</si>
  <si>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</si>
  <si>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</si>
  <si>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</si>
  <si>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</si>
  <si>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</si>
  <si>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</si>
  <si>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</si>
  <si>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</si>
  <si>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</si>
  <si>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</si>
  <si>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</si>
  <si>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</si>
  <si>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</si>
  <si>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</si>
  <si>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</si>
  <si>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</si>
  <si>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</si>
  <si>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</si>
  <si>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</si>
  <si>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</si>
  <si>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</si>
  <si>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</si>
  <si>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</si>
  <si>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</si>
  <si>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</si>
  <si>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</si>
  <si>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</si>
  <si>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</si>
  <si>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</si>
  <si>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</si>
  <si>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</si>
  <si>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</si>
  <si>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</si>
  <si>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</si>
  <si>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</si>
  <si>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</si>
  <si>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</si>
  <si>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</si>
  <si>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</si>
  <si>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</si>
  <si>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</si>
  <si>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</si>
  <si>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</si>
  <si>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</si>
  <si>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</si>
  <si>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</si>
  <si>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</si>
  <si>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</si>
  <si>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</si>
  <si>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</si>
  <si>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</si>
  <si>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</si>
  <si>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</si>
  <si>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</si>
  <si>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</si>
  <si>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</si>
  <si>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</si>
  <si>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</si>
  <si>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</si>
  <si>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</si>
  <si>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</si>
  <si>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</si>
  <si>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</si>
  <si>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</si>
  <si>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</si>
  <si>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</si>
  <si>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</si>
  <si>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</si>
  <si>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</si>
  <si>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</si>
  <si>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</si>
  <si>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</si>
  <si>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</si>
  <si>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</si>
  <si>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</si>
  <si>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</si>
  <si>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</si>
  <si>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</si>
  <si>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</si>
  <si>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</si>
  <si>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</si>
  <si>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</si>
  <si>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</si>
  <si>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</si>
  <si>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</si>
  <si>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</si>
  <si>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</si>
  <si>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</si>
  <si>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</si>
  <si>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</si>
  <si>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</si>
  <si>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</si>
  <si>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</si>
  <si>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</si>
  <si>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</si>
  <si>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</si>
  <si>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</si>
  <si>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</si>
  <si>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</si>
  <si>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</si>
  <si>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</si>
  <si>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</si>
  <si>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</si>
  <si>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</si>
  <si>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</si>
  <si>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</si>
  <si>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</si>
  <si>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</si>
  <si>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</si>
  <si>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</si>
  <si>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</si>
  <si>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</si>
  <si>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</si>
  <si>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</si>
  <si>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</si>
  <si>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</si>
  <si>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</si>
  <si>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</si>
  <si>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</si>
  <si>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</si>
  <si>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</si>
  <si>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</si>
  <si>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</si>
  <si>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</si>
  <si>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</si>
  <si>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</si>
  <si>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</si>
  <si>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</si>
  <si>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</si>
  <si>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</si>
  <si>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</si>
  <si>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</si>
  <si>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</si>
  <si>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</si>
  <si>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</si>
  <si>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</si>
  <si>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</si>
  <si>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</si>
  <si>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</si>
  <si>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</si>
  <si>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</si>
  <si>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</si>
  <si>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</si>
  <si>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</si>
  <si>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</si>
  <si>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</si>
  <si>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</si>
  <si>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</si>
  <si>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</si>
  <si>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</si>
  <si>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</si>
  <si>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</si>
  <si>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</si>
  <si>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</si>
  <si>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</si>
  <si>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</si>
  <si>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</si>
  <si>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</si>
  <si>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</si>
  <si>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</si>
  <si>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</si>
  <si>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</si>
  <si>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</si>
  <si>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</si>
  <si>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</si>
  <si>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</si>
  <si>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</si>
  <si>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</si>
  <si>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</si>
  <si>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</si>
  <si>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</si>
  <si>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</si>
  <si>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</si>
  <si>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</si>
  <si>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</si>
  <si>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</si>
  <si>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</si>
  <si>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</si>
  <si>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</si>
  <si>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</si>
  <si>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</si>
  <si>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</si>
  <si>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</si>
  <si>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</si>
  <si>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</si>
  <si>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</si>
  <si>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</si>
  <si>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</si>
  <si>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</si>
  <si>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</si>
  <si>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</si>
  <si>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</si>
  <si>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</si>
  <si>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</si>
  <si>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</si>
  <si>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</si>
  <si>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</si>
  <si>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</si>
  <si>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</si>
  <si>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</si>
  <si>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</si>
  <si>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</si>
  <si>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</si>
  <si>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</si>
  <si>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</si>
  <si>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</si>
  <si>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</si>
  <si>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</si>
  <si>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</si>
  <si>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</si>
  <si>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</si>
  <si>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</si>
  <si>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</si>
  <si>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</si>
  <si>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</si>
  <si>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</si>
  <si>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</si>
  <si>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</si>
  <si>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</si>
  <si>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</si>
  <si>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</si>
  <si>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</si>
  <si>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</si>
  <si>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</si>
  <si>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</si>
  <si>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</si>
  <si>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</si>
  <si>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</si>
  <si>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</si>
  <si>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</si>
  <si>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</si>
  <si>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</si>
  <si>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</si>
  <si>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</si>
  <si>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</si>
  <si>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</si>
  <si>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</si>
  <si>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</si>
  <si>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</si>
  <si>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</si>
  <si>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</si>
  <si>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</si>
  <si>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</si>
  <si>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</si>
  <si>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</si>
  <si>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</si>
  <si>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</si>
  <si>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</si>
  <si>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</si>
  <si>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</si>
  <si>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</si>
  <si>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</si>
  <si>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</si>
  <si>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</si>
  <si>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</si>
  <si>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</si>
  <si>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</si>
  <si>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</si>
  <si>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</si>
  <si>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</si>
  <si>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</si>
  <si>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</si>
  <si>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</si>
  <si>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</si>
  <si>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</si>
  <si>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</si>
  <si>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</si>
  <si>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</si>
  <si>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</si>
  <si>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</si>
  <si>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</si>
  <si>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</si>
  <si>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</si>
  <si>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</si>
  <si>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</si>
  <si>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</si>
  <si>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</si>
  <si>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</si>
  <si>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</si>
  <si>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</si>
  <si>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</si>
  <si>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</si>
  <si>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</si>
  <si>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</si>
  <si>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</si>
  <si>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</si>
  <si>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</si>
  <si>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</si>
  <si>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</si>
  <si>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</si>
  <si>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</si>
  <si>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</si>
  <si>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</si>
  <si>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</si>
  <si>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</si>
  <si>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</si>
  <si>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</si>
  <si>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</si>
  <si>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</si>
  <si>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</si>
  <si>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</si>
  <si>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</si>
  <si>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</si>
  <si>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</si>
  <si>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</si>
  <si>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</si>
  <si>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</si>
  <si>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</si>
  <si>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</si>
  <si>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</si>
  <si>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</si>
  <si>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</si>
  <si>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</si>
  <si>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</si>
  <si>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</si>
  <si>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</si>
  <si>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</si>
  <si>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</si>
  <si>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</si>
  <si>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</si>
  <si>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</si>
  <si>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</si>
  <si>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</si>
  <si>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</si>
  <si>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</si>
  <si>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</si>
  <si>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</si>
  <si>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</si>
  <si>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</si>
  <si>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</si>
  <si>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</si>
  <si>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</si>
  <si>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</si>
  <si>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</si>
  <si>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</si>
  <si>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</si>
  <si>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</si>
  <si>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</si>
  <si>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</si>
  <si>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</si>
  <si>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</si>
  <si>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</si>
  <si>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</si>
  <si>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</si>
  <si>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</si>
  <si>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</si>
  <si>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</si>
  <si>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</si>
  <si>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</si>
  <si>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</si>
  <si>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</si>
  <si>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</si>
  <si>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</si>
  <si>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</si>
  <si>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</si>
  <si>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</si>
  <si>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</si>
  <si>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</si>
  <si>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</si>
  <si>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</si>
  <si>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</si>
  <si>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</si>
  <si>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</si>
  <si>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</si>
  <si>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</si>
  <si>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</si>
  <si>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</si>
  <si>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</si>
  <si>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</si>
  <si>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</si>
  <si>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</si>
  <si>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</si>
  <si>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</si>
  <si>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</si>
  <si>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</si>
  <si>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</si>
  <si>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</si>
  <si>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</si>
  <si>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</si>
  <si>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</si>
  <si>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</si>
  <si>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</si>
  <si>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</si>
  <si>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</si>
  <si>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</si>
  <si>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</si>
  <si>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</si>
  <si>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</si>
  <si>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</si>
  <si>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</si>
  <si>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</si>
  <si>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</si>
  <si>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</si>
  <si>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</si>
  <si>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</si>
  <si>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</si>
  <si>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</si>
  <si>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</si>
  <si>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</si>
  <si>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</si>
  <si>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</si>
  <si>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</si>
  <si>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</si>
  <si>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</si>
  <si>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</si>
  <si>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</si>
  <si>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</si>
  <si>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</si>
  <si>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</si>
  <si>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</si>
  <si>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</si>
  <si>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</si>
  <si>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</si>
  <si>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</si>
  <si>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</si>
  <si>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</si>
  <si>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</si>
  <si>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</si>
  <si>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</si>
  <si>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</si>
  <si>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</si>
  <si>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</si>
  <si>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</si>
  <si>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</si>
  <si>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</si>
  <si>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</si>
  <si>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</si>
  <si>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</si>
  <si>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</si>
  <si>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</si>
  <si>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</si>
  <si>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</si>
  <si>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</si>
  <si>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</si>
  <si>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</si>
  <si>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</si>
  <si>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</si>
  <si>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</si>
  <si>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</si>
  <si>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</si>
  <si>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</si>
  <si>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</si>
  <si>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</si>
  <si>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</si>
  <si>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</si>
  <si>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</si>
  <si>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</si>
  <si>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</si>
  <si>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</si>
  <si>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</si>
  <si>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</si>
  <si>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</si>
  <si>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</si>
  <si>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</si>
  <si>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</si>
  <si>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</si>
  <si>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</si>
  <si>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</si>
  <si>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</si>
  <si>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</si>
  <si>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</si>
  <si>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</si>
  <si>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</si>
  <si>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</si>
  <si>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</si>
  <si>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</si>
  <si>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</si>
  <si>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</si>
  <si>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</si>
  <si>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</si>
  <si>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</si>
  <si>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</si>
  <si>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</si>
  <si>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</si>
  <si>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</si>
  <si>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</si>
  <si>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</si>
  <si>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</si>
  <si>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</si>
  <si>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</si>
  <si>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</si>
  <si>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</si>
  <si>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</si>
  <si>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</si>
  <si>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</si>
  <si>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</si>
  <si>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</si>
  <si>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</si>
  <si>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</si>
  <si>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</si>
  <si>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</si>
  <si>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</si>
  <si>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</si>
  <si>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</si>
  <si>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</si>
  <si>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</si>
  <si>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</si>
  <si>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</si>
  <si>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</si>
  <si>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</si>
  <si>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</si>
  <si>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</si>
  <si>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</si>
  <si>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</si>
  <si>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</si>
  <si>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</si>
  <si>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</si>
  <si>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</si>
  <si>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</si>
  <si>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</si>
  <si>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</si>
  <si>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</si>
  <si>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</si>
  <si>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</si>
  <si>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</si>
  <si>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</si>
  <si>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</si>
  <si>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</si>
  <si>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</si>
  <si>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</si>
  <si>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</si>
  <si>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</si>
  <si>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</si>
  <si>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</si>
  <si>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</si>
  <si>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</si>
  <si>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</si>
  <si>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</si>
  <si>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</si>
  <si>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</si>
  <si>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</si>
  <si>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</si>
  <si>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</si>
  <si>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</si>
  <si>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</si>
  <si>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</si>
  <si>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</si>
  <si>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</si>
  <si>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</si>
  <si>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</si>
  <si>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</si>
  <si>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</si>
  <si>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</si>
  <si>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</si>
  <si>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</si>
  <si>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</si>
  <si>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</si>
  <si>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</si>
  <si>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</si>
  <si>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</si>
  <si>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</si>
  <si>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</si>
  <si>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</si>
  <si>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</si>
  <si>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</si>
  <si>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</si>
  <si>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</si>
  <si>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</si>
  <si>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</si>
  <si>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</si>
  <si>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</si>
  <si>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</si>
  <si>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</si>
  <si>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</si>
  <si>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</si>
  <si>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</si>
  <si>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</si>
  <si>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</si>
  <si>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</si>
  <si>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</si>
  <si>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</si>
  <si>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</si>
  <si>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</si>
  <si>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</si>
  <si>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</si>
  <si>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</si>
  <si>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</si>
  <si>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</si>
  <si>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</si>
  <si>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</si>
  <si>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</si>
  <si>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</si>
  <si>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</si>
  <si>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</si>
  <si>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</si>
  <si>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</si>
  <si>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</si>
  <si>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</si>
  <si>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</si>
  <si>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</si>
  <si>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</si>
  <si>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</si>
  <si>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</si>
  <si>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</si>
  <si>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</si>
  <si>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</si>
  <si>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</si>
  <si>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</si>
  <si>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</si>
  <si>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</si>
  <si>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</si>
  <si>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</si>
  <si>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</si>
  <si>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</si>
  <si>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</si>
  <si>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</si>
  <si>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</si>
  <si>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</si>
  <si>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</si>
  <si>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</si>
  <si>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</si>
  <si>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</si>
  <si>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</si>
  <si>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</si>
  <si>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</si>
  <si>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</si>
  <si>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</si>
  <si>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</si>
  <si>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</si>
  <si>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</si>
  <si>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</si>
  <si>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</si>
  <si>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</si>
  <si>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</si>
  <si>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</si>
  <si>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</si>
  <si>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</si>
  <si>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</si>
  <si>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</si>
  <si>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</si>
  <si>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</si>
  <si>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</si>
  <si>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</si>
  <si>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</si>
  <si>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</si>
  <si>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</si>
  <si>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</si>
  <si>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</si>
  <si>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</si>
  <si>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</si>
  <si>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</si>
  <si>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</si>
  <si>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</si>
  <si>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</si>
  <si>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</si>
  <si>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</si>
  <si>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</si>
  <si>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</si>
  <si>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</si>
  <si>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</si>
  <si>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</si>
  <si>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</si>
  <si>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</si>
  <si>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</si>
  <si>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</si>
  <si>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</si>
  <si>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</si>
  <si>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</si>
  <si>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</si>
  <si>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</si>
  <si>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</si>
  <si>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</si>
  <si>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</si>
  <si>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</si>
  <si>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</si>
  <si>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</si>
  <si>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</si>
  <si>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</si>
  <si>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</si>
  <si>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</si>
  <si>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</si>
  <si>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</si>
  <si>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</si>
  <si>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</si>
  <si>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</si>
  <si>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</si>
  <si>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</si>
  <si>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</si>
  <si>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</si>
  <si>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</si>
  <si>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</si>
  <si>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</si>
  <si>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</si>
  <si>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</si>
  <si>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</si>
  <si>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</si>
  <si>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</si>
  <si>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</si>
  <si>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</si>
  <si>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</si>
  <si>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</si>
  <si>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</si>
  <si>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</si>
  <si>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</si>
  <si>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</si>
  <si>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</si>
  <si>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</si>
  <si>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</si>
  <si>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</si>
  <si>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</si>
  <si>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</si>
  <si>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</si>
  <si>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</si>
  <si>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</si>
  <si>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</si>
  <si>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</si>
  <si>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</si>
  <si>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</si>
  <si>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</si>
  <si>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</si>
  <si>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</si>
  <si>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</si>
  <si>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</si>
  <si>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</si>
  <si>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</si>
  <si>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</si>
  <si>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</si>
  <si>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</si>
  <si>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</si>
  <si>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</si>
  <si>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</si>
  <si>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</si>
  <si>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</si>
  <si>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</si>
  <si>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</si>
  <si>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</si>
  <si>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</si>
  <si>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</si>
  <si>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</si>
  <si>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</si>
  <si>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</si>
  <si>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</si>
  <si>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</si>
  <si>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</si>
  <si>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</si>
  <si>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</si>
  <si>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</si>
  <si>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</si>
  <si>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</si>
  <si>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</si>
  <si>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</si>
  <si>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</si>
  <si>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</si>
  <si>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</si>
  <si>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</si>
  <si>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</si>
  <si>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</si>
  <si>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</si>
  <si>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</si>
  <si>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</si>
  <si>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</si>
  <si>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</si>
  <si>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</si>
  <si>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</si>
  <si>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</si>
  <si>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</si>
  <si>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</si>
  <si>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</si>
  <si>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</si>
  <si>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</si>
  <si>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</si>
  <si>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</si>
  <si>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</si>
  <si>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</si>
  <si>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</si>
  <si>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</si>
  <si>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</si>
  <si>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</si>
  <si>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</si>
  <si>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</si>
  <si>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</si>
  <si>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</si>
  <si>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</si>
  <si>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</si>
  <si>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</si>
  <si>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</si>
  <si>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</si>
  <si>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</si>
  <si>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</si>
  <si>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</si>
  <si>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</si>
  <si>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</si>
  <si>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</si>
  <si>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</si>
  <si>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</si>
  <si>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</si>
  <si>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</si>
  <si>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</si>
  <si>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</si>
  <si>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</si>
  <si>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</si>
  <si>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</si>
  <si>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</si>
  <si>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</si>
  <si>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</si>
  <si>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</si>
  <si>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</si>
  <si>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</si>
  <si>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</si>
  <si>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</si>
  <si>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</si>
  <si>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</si>
  <si>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</si>
  <si>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</si>
  <si>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</si>
  <si>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</si>
  <si>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</si>
  <si>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</si>
  <si>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</si>
  <si>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</si>
  <si>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</si>
  <si>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</si>
  <si>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</si>
  <si>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</si>
  <si>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</si>
  <si>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</si>
  <si>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</si>
  <si>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</si>
  <si>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</si>
  <si>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</si>
  <si>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</si>
  <si>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</si>
  <si>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</si>
  <si>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</si>
  <si>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</si>
  <si>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</si>
  <si>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</si>
  <si>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</si>
  <si>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</si>
  <si>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</si>
  <si>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</si>
  <si>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</si>
  <si>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</si>
  <si>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</si>
  <si>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</si>
  <si>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</si>
  <si>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</si>
  <si>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</si>
  <si>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</si>
  <si>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</si>
  <si>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</si>
  <si>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</si>
  <si>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</si>
  <si>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</si>
  <si>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</si>
  <si>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</si>
  <si>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</si>
  <si>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</si>
  <si>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</si>
  <si>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</si>
  <si>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</si>
  <si>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</si>
  <si>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</si>
  <si>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</si>
  <si>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</si>
  <si>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</si>
  <si>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</si>
  <si>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</si>
  <si>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</si>
  <si>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</si>
  <si>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</si>
  <si>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</si>
  <si>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</si>
  <si>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</si>
  <si>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</si>
  <si>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</si>
  <si>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</si>
  <si>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</si>
  <si>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</si>
  <si>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</si>
  <si>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</si>
  <si>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</si>
  <si>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</si>
  <si>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</si>
  <si>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</si>
  <si>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</si>
  <si>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</si>
  <si>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</si>
  <si>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</si>
  <si>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</si>
  <si>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</si>
  <si>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</si>
  <si>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</si>
  <si>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</si>
  <si>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</si>
  <si>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</si>
  <si>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</si>
  <si>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</si>
  <si>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</si>
  <si>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</si>
  <si>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</si>
  <si>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</si>
  <si>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</si>
  <si>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</si>
  <si>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</si>
  <si>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</si>
  <si>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</si>
  <si>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</si>
  <si>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</si>
  <si>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</si>
  <si>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</si>
  <si>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</si>
  <si>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</si>
  <si>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</si>
  <si>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</si>
  <si>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</si>
  <si>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</si>
  <si>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</si>
  <si>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</si>
  <si>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</si>
  <si>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</si>
  <si>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</si>
  <si>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</si>
  <si>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</si>
  <si>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</si>
  <si>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</si>
  <si>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</si>
  <si>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</si>
  <si>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</si>
  <si>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</si>
  <si>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</si>
  <si>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</si>
  <si>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</si>
  <si>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</si>
  <si>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</si>
  <si>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</si>
  <si>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</si>
  <si>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</si>
  <si>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</si>
  <si>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</si>
  <si>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</si>
  <si>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</si>
  <si>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</si>
  <si>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</si>
  <si>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</si>
  <si>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</si>
  <si>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</si>
  <si>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</si>
  <si>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</si>
  <si>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</si>
  <si>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</si>
  <si>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</si>
  <si>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</si>
  <si>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</si>
  <si>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</si>
  <si>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</si>
  <si>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</si>
  <si>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</si>
  <si>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</si>
  <si>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</si>
  <si>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</si>
  <si>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</si>
  <si>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</si>
  <si>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</si>
  <si>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</si>
  <si>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</si>
  <si>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</si>
  <si>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</si>
  <si>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</si>
  <si>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</si>
  <si>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</si>
  <si>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</si>
  <si>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</si>
  <si>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</si>
  <si>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</si>
  <si>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</si>
  <si>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</si>
  <si>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</si>
  <si>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</si>
  <si>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</si>
  <si>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</si>
  <si>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</si>
  <si>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</si>
  <si>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</si>
  <si>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</si>
  <si>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</si>
  <si>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</si>
  <si>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</si>
  <si>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</si>
  <si>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</si>
  <si>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</si>
  <si>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</si>
  <si>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</si>
  <si>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</si>
  <si>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</si>
  <si>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</si>
  <si>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</si>
  <si>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</si>
  <si>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</si>
  <si>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</si>
  <si>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</si>
  <si>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</si>
  <si>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</si>
  <si>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</si>
  <si>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</si>
  <si>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</si>
  <si>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</si>
  <si>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</si>
  <si>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</si>
  <si>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</si>
  <si>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</si>
  <si>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</si>
  <si>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</si>
  <si>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</si>
  <si>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</si>
  <si>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</si>
  <si>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</si>
  <si>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</si>
  <si>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</si>
  <si>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</si>
  <si>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</si>
  <si>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</si>
  <si>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</si>
  <si>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</si>
  <si>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</si>
  <si>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</si>
  <si>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</si>
  <si>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</si>
  <si>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</si>
  <si>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</si>
  <si>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</si>
  <si>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</si>
  <si>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</si>
  <si>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</si>
  <si>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</si>
  <si>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</si>
  <si>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</si>
  <si>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</si>
  <si>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</si>
  <si>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</si>
  <si>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</si>
  <si>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</si>
  <si>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</si>
  <si>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</si>
  <si>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</si>
  <si>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</si>
  <si>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</si>
  <si>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</si>
  <si>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</si>
  <si>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</si>
  <si>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</si>
  <si>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</si>
  <si>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</si>
  <si>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</si>
  <si>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</si>
  <si>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</si>
  <si>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</si>
  <si>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</si>
  <si>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</si>
  <si>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</si>
  <si>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</si>
  <si>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</si>
  <si>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</si>
  <si>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</si>
  <si>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</si>
  <si>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</si>
  <si>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</si>
  <si>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</si>
  <si>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</si>
  <si>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</si>
  <si>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</si>
  <si>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</si>
  <si>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</si>
  <si>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</si>
  <si>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</si>
  <si>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</si>
  <si>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</si>
  <si>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</si>
  <si>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</si>
  <si>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</si>
  <si>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</si>
  <si>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</si>
  <si>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</si>
  <si>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</si>
  <si>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</si>
  <si>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</si>
  <si>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</si>
  <si>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</si>
  <si>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</si>
  <si>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</si>
  <si>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</si>
  <si>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</si>
  <si>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</si>
  <si>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</si>
  <si>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</si>
  <si>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</si>
  <si>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</si>
  <si>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</si>
  <si>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</si>
  <si>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</si>
  <si>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</si>
  <si>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</si>
  <si>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</si>
  <si>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</si>
  <si>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</si>
  <si>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</si>
  <si>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</si>
  <si>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</si>
  <si>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</si>
  <si>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</si>
  <si>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</si>
  <si>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</si>
  <si>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</si>
  <si>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</si>
  <si>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</si>
  <si>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</si>
  <si>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</si>
  <si>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</si>
  <si>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</si>
  <si>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</si>
  <si>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</si>
  <si>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</si>
  <si>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</si>
  <si>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</si>
  <si>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</si>
  <si>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</si>
  <si>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</si>
  <si>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</si>
  <si>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</si>
  <si>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</si>
  <si>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</si>
  <si>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</si>
  <si>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</si>
  <si>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</si>
  <si>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</si>
  <si>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</si>
  <si>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</si>
  <si>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</si>
  <si>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</si>
  <si>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</si>
  <si>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</si>
  <si>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</si>
  <si>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</si>
  <si>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</si>
  <si>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</si>
  <si>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</si>
  <si>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</si>
  <si>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</si>
  <si>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</si>
  <si>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</si>
  <si>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</si>
  <si>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</si>
  <si>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</si>
  <si>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</si>
  <si>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</si>
  <si>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</si>
  <si>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</si>
  <si>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</si>
  <si>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</si>
  <si>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</si>
  <si>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</si>
  <si>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</si>
  <si>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</si>
  <si>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</si>
  <si>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</si>
  <si>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</si>
  <si>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</si>
  <si>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</si>
  <si>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</si>
  <si>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</si>
  <si>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</si>
  <si>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</si>
  <si>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</si>
  <si>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</si>
  <si>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</si>
  <si>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</si>
  <si>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</si>
  <si>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</si>
  <si>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</si>
  <si>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</si>
  <si>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</si>
  <si>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</si>
  <si>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</si>
  <si>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</si>
  <si>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</si>
  <si>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</si>
  <si>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</si>
  <si>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</si>
  <si>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</si>
  <si>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</si>
  <si>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</si>
  <si>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</si>
  <si>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</si>
  <si>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</si>
  <si>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</si>
  <si>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</si>
  <si>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</si>
  <si>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</si>
  <si>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</si>
  <si>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</si>
  <si>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</si>
  <si>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</si>
  <si>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</si>
  <si>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</si>
  <si>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</si>
  <si>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</si>
  <si>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</si>
  <si>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</si>
  <si>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</si>
  <si>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</si>
  <si>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</si>
  <si>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</si>
  <si>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</si>
  <si>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</si>
  <si>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</si>
  <si>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</si>
  <si>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</si>
  <si>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</si>
  <si>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</si>
  <si>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</si>
  <si>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</si>
  <si>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</si>
  <si>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</si>
  <si>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</si>
  <si>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</si>
  <si>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</si>
  <si>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</si>
  <si>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</si>
  <si>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</si>
  <si>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</si>
  <si>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</si>
  <si>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</si>
  <si>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</si>
  <si>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</si>
  <si>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</si>
  <si>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</si>
  <si>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</si>
  <si>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</si>
  <si>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</si>
  <si>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</si>
  <si>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</si>
  <si>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</si>
  <si>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</si>
  <si>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</si>
  <si>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</si>
  <si>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</si>
  <si>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</si>
  <si>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</si>
  <si>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</si>
  <si>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</si>
  <si>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</si>
  <si>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</si>
  <si>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</si>
  <si>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</si>
  <si>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</si>
  <si>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</si>
  <si>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</si>
  <si>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</si>
  <si>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</si>
  <si>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</si>
  <si>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</si>
  <si>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</si>
  <si>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</si>
  <si>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</si>
  <si>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</si>
  <si>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</si>
  <si>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</si>
  <si>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</si>
  <si>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</si>
  <si>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</si>
  <si>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</si>
  <si>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</si>
  <si>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</si>
  <si>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</si>
  <si>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</si>
  <si>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</si>
  <si>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</si>
  <si>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</si>
  <si>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</si>
  <si>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</si>
  <si>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</si>
  <si>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</si>
  <si>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</si>
  <si>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</si>
  <si>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</si>
  <si>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</si>
  <si>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</si>
  <si>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</si>
  <si>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</si>
  <si>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</si>
  <si>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</si>
  <si>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</si>
  <si>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</si>
  <si>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</si>
  <si>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</si>
  <si>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</si>
  <si>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</si>
  <si>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</si>
  <si>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</si>
  <si>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</si>
  <si>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</si>
  <si>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</si>
  <si>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</si>
  <si>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</si>
  <si>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</si>
  <si>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</si>
  <si>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</si>
  <si>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</si>
  <si>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</si>
  <si>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</si>
  <si>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</si>
  <si>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</si>
  <si>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</si>
  <si>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</si>
  <si>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</si>
  <si>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</si>
  <si>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</si>
  <si>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</si>
  <si>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</si>
  <si>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</si>
  <si>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</si>
  <si>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</si>
  <si>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</si>
  <si>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</si>
  <si>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</si>
  <si>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</si>
  <si>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</si>
  <si>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</si>
  <si>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</si>
  <si>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</si>
  <si>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</si>
  <si>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</si>
  <si>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</si>
  <si>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</si>
  <si>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</si>
  <si>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</si>
  <si>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</si>
  <si>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</si>
  <si>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</si>
  <si>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</si>
  <si>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</si>
  <si>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</si>
  <si>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</si>
  <si>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</si>
  <si>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</si>
  <si>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</si>
  <si>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</si>
  <si>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</si>
  <si>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</si>
  <si>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</si>
  <si>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</si>
  <si>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</si>
  <si>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</si>
  <si>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</si>
  <si>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</si>
  <si>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</si>
  <si>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</si>
  <si>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</si>
  <si>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</si>
  <si>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</si>
  <si>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</si>
  <si>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</si>
  <si>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</si>
  <si>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</si>
  <si>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</si>
  <si>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</si>
  <si>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</si>
  <si>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</si>
  <si>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</si>
  <si>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</si>
  <si>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</si>
  <si>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</si>
  <si>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</si>
  <si>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</si>
  <si>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</si>
  <si>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</si>
  <si>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</si>
  <si>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</si>
  <si>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</si>
  <si>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</si>
  <si>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</si>
  <si>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</si>
  <si>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</si>
  <si>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</si>
  <si>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</si>
  <si>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</si>
  <si>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</si>
  <si>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</si>
  <si>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</si>
  <si>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</si>
  <si>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</si>
  <si>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</si>
  <si>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</si>
  <si>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</si>
  <si>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</si>
  <si>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</si>
  <si>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</si>
  <si>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</si>
  <si>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</si>
  <si>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</si>
  <si>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</si>
  <si>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</si>
  <si>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</si>
  <si>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</si>
  <si>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</si>
  <si>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</si>
  <si>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</si>
  <si>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</si>
  <si>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</si>
  <si>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</si>
  <si>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</si>
  <si>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</si>
  <si>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</si>
  <si>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</si>
  <si>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</si>
  <si>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</si>
  <si>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</si>
  <si>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</si>
  <si>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</si>
  <si>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</si>
  <si>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</si>
  <si>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</si>
  <si>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</si>
  <si>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</si>
  <si>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</si>
  <si>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</si>
  <si>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</si>
  <si>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</si>
  <si>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</si>
  <si>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</si>
  <si>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</si>
  <si>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</si>
  <si>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</si>
  <si>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</si>
  <si>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</si>
  <si>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</si>
  <si>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</si>
  <si>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</si>
  <si>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</si>
  <si>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</si>
  <si>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</si>
  <si>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</si>
  <si>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</si>
  <si>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</si>
  <si>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</si>
  <si>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</si>
  <si>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</si>
  <si>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</si>
  <si>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</si>
  <si>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</si>
  <si>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</si>
  <si>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</si>
  <si>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</si>
  <si>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</si>
  <si>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</si>
  <si>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</si>
  <si>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</si>
  <si>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</si>
  <si>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</si>
  <si>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</si>
  <si>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</si>
  <si>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</si>
  <si>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</si>
  <si>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</si>
  <si>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</si>
  <si>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</si>
  <si>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</si>
  <si>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</si>
  <si>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</si>
  <si>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</si>
  <si>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</si>
  <si>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</si>
  <si>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</si>
  <si>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</si>
  <si>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</si>
  <si>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</si>
  <si>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</si>
  <si>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</si>
  <si>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</si>
  <si>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</si>
  <si>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</si>
  <si>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</si>
  <si>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</si>
  <si>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</si>
  <si>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</si>
  <si>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</si>
  <si>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</si>
  <si>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</si>
  <si>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</si>
  <si>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</si>
  <si>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</si>
  <si>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</si>
  <si>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</si>
  <si>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</si>
  <si>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</si>
  <si>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</si>
  <si>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</si>
  <si>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</si>
  <si>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</si>
  <si>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</si>
  <si>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</si>
  <si>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</si>
  <si>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</si>
  <si>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</si>
  <si>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</si>
  <si>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</si>
  <si>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</si>
  <si>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</si>
  <si>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</si>
  <si>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</si>
  <si>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</si>
  <si>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</si>
  <si>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</si>
  <si>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</si>
  <si>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</si>
  <si>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</si>
  <si>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</si>
  <si>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</si>
  <si>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</si>
  <si>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</si>
  <si>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</si>
  <si>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</si>
  <si>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</si>
  <si>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</si>
  <si>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</si>
  <si>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</si>
  <si>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</si>
  <si>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</si>
  <si>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</si>
  <si>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</si>
  <si>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</si>
  <si>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</si>
  <si>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</si>
  <si>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</si>
  <si>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</si>
  <si>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</si>
  <si>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</si>
  <si>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</si>
  <si>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</si>
  <si>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</si>
  <si>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</si>
  <si>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</si>
  <si>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</si>
  <si>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</si>
  <si>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</si>
  <si>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</si>
  <si>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</si>
  <si>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</si>
  <si>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</si>
  <si>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</si>
  <si>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</si>
  <si>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</si>
  <si>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</si>
  <si>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</si>
  <si>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</si>
  <si>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</si>
  <si>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</si>
  <si>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</si>
  <si>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</si>
  <si>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</si>
  <si>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</si>
  <si>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</si>
  <si>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</si>
  <si>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</si>
  <si>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</si>
  <si>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</si>
  <si>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</si>
  <si>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</si>
  <si>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</si>
  <si>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</si>
  <si>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</si>
  <si>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</si>
  <si>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</si>
  <si>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</si>
  <si>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</si>
  <si>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</si>
  <si>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</si>
  <si>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</si>
  <si>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</si>
  <si>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</si>
  <si>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</si>
  <si>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</si>
  <si>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</si>
  <si>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</si>
  <si>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</si>
  <si>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</si>
  <si>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</si>
  <si>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</si>
  <si>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</si>
  <si>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</si>
  <si>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</si>
  <si>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</si>
  <si>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</si>
  <si>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</si>
  <si>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</si>
  <si>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</si>
  <si>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</si>
  <si>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</si>
  <si>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</si>
  <si>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</si>
  <si>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</si>
  <si>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</si>
  <si>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</si>
  <si>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</si>
  <si>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</si>
  <si>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</si>
  <si>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</si>
  <si>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</si>
  <si>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</si>
  <si>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</si>
  <si>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</si>
  <si>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</si>
  <si>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</si>
  <si>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</si>
  <si>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</si>
  <si>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</si>
  <si>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</si>
  <si>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</si>
  <si>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</si>
  <si>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</si>
  <si>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</si>
  <si>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</si>
  <si>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</si>
  <si>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</si>
  <si>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</si>
  <si>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</si>
  <si>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</si>
  <si>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</si>
  <si>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</si>
  <si>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</si>
  <si>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</si>
  <si>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</si>
  <si>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</si>
  <si>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</si>
  <si>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</si>
  <si>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</si>
  <si>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</si>
  <si>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</si>
  <si>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</si>
  <si>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</si>
  <si>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</si>
  <si>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</si>
  <si>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</si>
  <si>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</si>
  <si>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</si>
  <si>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</si>
  <si>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</si>
  <si>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</si>
  <si>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</si>
  <si>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</si>
  <si>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</si>
  <si>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</si>
  <si>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</si>
  <si>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</si>
  <si>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</si>
  <si>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</si>
  <si>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</si>
  <si>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</si>
  <si>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</si>
  <si>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</si>
  <si>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</si>
  <si>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</si>
  <si>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</si>
  <si>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</si>
  <si>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</si>
  <si>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</si>
  <si>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</si>
  <si>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</si>
  <si>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</si>
  <si>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</si>
  <si>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</si>
  <si>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</si>
  <si>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</si>
  <si>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</si>
  <si>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</si>
  <si>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</si>
  <si>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</si>
  <si>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</si>
  <si>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</si>
  <si>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</si>
  <si>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</si>
  <si>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</si>
  <si>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</si>
  <si>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</si>
  <si>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</si>
  <si>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</si>
  <si>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</si>
  <si>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</si>
  <si>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</si>
  <si>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</si>
  <si>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</si>
  <si>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</si>
  <si>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</si>
  <si>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</si>
  <si>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</si>
  <si>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</si>
  <si>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</si>
  <si>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</si>
  <si>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</si>
  <si>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</si>
  <si>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</si>
  <si>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</si>
  <si>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</si>
  <si>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</si>
  <si>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</si>
  <si>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</si>
  <si>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</si>
  <si>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</si>
  <si>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</si>
  <si>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</si>
  <si>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</si>
  <si>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</si>
  <si>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</si>
  <si>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</si>
  <si>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</si>
  <si>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</si>
  <si>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</si>
  <si>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</si>
  <si>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</si>
  <si>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</si>
  <si>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</si>
  <si>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</si>
  <si>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</si>
  <si>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</si>
  <si>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</si>
  <si>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</si>
  <si>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</si>
  <si>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</si>
  <si>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</si>
  <si>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</si>
  <si>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</si>
  <si>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</si>
  <si>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</si>
  <si>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</si>
  <si>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</si>
  <si>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</si>
  <si>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</si>
  <si>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</si>
  <si>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</si>
  <si>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</si>
  <si>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</si>
  <si>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</si>
  <si>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</si>
  <si>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</si>
  <si>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</si>
  <si>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</si>
  <si>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</si>
  <si>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</si>
  <si>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</si>
  <si>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</si>
  <si>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</si>
  <si>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</si>
  <si>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</si>
  <si>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</si>
  <si>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</si>
  <si>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</si>
  <si>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</si>
  <si>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</si>
  <si>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</si>
  <si>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</si>
  <si>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</si>
  <si>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</si>
  <si>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</si>
  <si>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</si>
  <si>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</si>
  <si>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</si>
  <si>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</si>
  <si>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</si>
  <si>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</si>
  <si>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</si>
  <si>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</si>
  <si>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</si>
  <si>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</si>
  <si>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</si>
  <si>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</si>
  <si>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</si>
  <si>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</si>
  <si>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</si>
  <si>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</si>
  <si>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</si>
  <si>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</si>
  <si>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</si>
  <si>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</si>
  <si>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</si>
  <si>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</si>
  <si>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</si>
  <si>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</si>
  <si>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</si>
  <si>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</si>
  <si>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</si>
  <si>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</si>
  <si>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</si>
  <si>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</si>
  <si>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</si>
  <si>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</si>
  <si>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</si>
  <si>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</si>
  <si>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</si>
  <si>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</si>
  <si>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</si>
  <si>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</si>
  <si>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</si>
  <si>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</si>
  <si>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</si>
  <si>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</si>
  <si>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</si>
  <si>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</si>
  <si>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</si>
  <si>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</si>
  <si>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</si>
  <si>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</si>
  <si>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</si>
  <si>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</si>
  <si>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</si>
  <si>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</si>
  <si>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</si>
  <si>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</si>
  <si>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</si>
  <si>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</si>
  <si>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</si>
  <si>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</si>
  <si>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</si>
  <si>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</si>
  <si>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</si>
  <si>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</si>
  <si>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</si>
  <si>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</si>
  <si>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</si>
  <si>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</si>
  <si>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</si>
  <si>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</si>
  <si>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</si>
  <si>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</si>
  <si>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</si>
  <si>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</si>
  <si>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</si>
  <si>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</si>
  <si>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</si>
  <si>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</si>
  <si>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</si>
  <si>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</si>
  <si>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</si>
  <si>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</si>
  <si>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</si>
  <si>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</si>
  <si>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</si>
  <si>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</si>
  <si>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</si>
  <si>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</si>
  <si>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</si>
  <si>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</si>
  <si>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</si>
  <si>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</si>
  <si>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</si>
  <si>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</si>
  <si>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</si>
  <si>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</si>
  <si>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</si>
  <si>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</si>
  <si>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</si>
  <si>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</si>
  <si>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</si>
  <si>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</si>
  <si>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</si>
  <si>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</si>
  <si>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</si>
  <si>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</si>
  <si>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</si>
  <si>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</si>
  <si>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</si>
  <si>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</si>
  <si>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</si>
  <si>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</si>
  <si>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</si>
  <si>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</si>
  <si>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</si>
  <si>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</si>
  <si>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</si>
  <si>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</si>
  <si>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</si>
  <si>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</si>
  <si>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</si>
  <si>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</si>
  <si>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</si>
  <si>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</si>
  <si>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</si>
  <si>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</si>
  <si>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</si>
  <si>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</si>
  <si>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</si>
  <si>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</si>
  <si>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</si>
  <si>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</si>
  <si>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</si>
  <si>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</si>
  <si>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</si>
  <si>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</si>
  <si>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</si>
  <si>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</si>
  <si>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</si>
  <si>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</si>
  <si>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</si>
  <si>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</si>
  <si>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</si>
  <si>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</si>
  <si>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</si>
  <si>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</si>
  <si>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</si>
  <si>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</si>
  <si>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</si>
  <si>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</si>
  <si>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</si>
  <si>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</si>
  <si>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</si>
  <si>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</si>
  <si>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</si>
  <si>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</si>
  <si>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</si>
  <si>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</si>
  <si>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</si>
  <si>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</si>
  <si>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</si>
  <si>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</si>
  <si>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</si>
  <si>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</si>
  <si>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</si>
  <si>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</si>
  <si>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</si>
  <si>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</si>
  <si>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</si>
  <si>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</si>
  <si>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</si>
  <si>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</si>
  <si>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</si>
  <si>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</si>
  <si>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</si>
  <si>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</si>
  <si>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</si>
  <si>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</si>
  <si>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</si>
  <si>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</si>
  <si>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</si>
  <si>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</si>
  <si>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</si>
  <si>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</si>
  <si>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</si>
  <si>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</si>
  <si>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</si>
  <si>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</si>
  <si>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</si>
  <si>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</si>
  <si>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</si>
  <si>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</si>
  <si>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</si>
  <si>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</si>
  <si>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</si>
  <si>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</si>
  <si>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</si>
  <si>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</si>
  <si>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</si>
  <si>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</si>
  <si>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</si>
  <si>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</si>
  <si>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</si>
  <si>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</si>
  <si>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</si>
  <si>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</si>
  <si>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</si>
  <si>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</si>
  <si>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</si>
  <si>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</si>
  <si>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</si>
  <si>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</si>
  <si>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</si>
  <si>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</si>
  <si>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</si>
  <si>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</si>
  <si>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</si>
  <si>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</si>
  <si>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</si>
  <si>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</si>
  <si>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</si>
  <si>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</si>
  <si>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</si>
  <si>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</si>
  <si>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</si>
  <si>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</si>
  <si>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</si>
  <si>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</si>
  <si>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</si>
  <si>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</si>
  <si>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</si>
  <si>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</si>
  <si>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</si>
  <si>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</si>
  <si>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</si>
  <si>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</si>
  <si>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</si>
  <si>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</si>
  <si>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</si>
  <si>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</si>
  <si>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</si>
  <si>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</si>
  <si>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</si>
  <si>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</si>
  <si>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</si>
  <si>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</si>
  <si>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</si>
  <si>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</si>
  <si>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</si>
  <si>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</si>
  <si>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</si>
  <si>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</si>
  <si>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</si>
  <si>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</si>
  <si>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</si>
  <si>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</si>
  <si>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</si>
  <si>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</si>
  <si>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</si>
  <si>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</si>
  <si>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</si>
  <si>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</si>
  <si>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</si>
  <si>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</si>
  <si>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</si>
  <si>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</si>
  <si>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</si>
  <si>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</si>
  <si>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</si>
  <si>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</si>
  <si>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</si>
  <si>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</si>
  <si>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</si>
  <si>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</si>
  <si>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</si>
  <si>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</si>
  <si>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</si>
  <si>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</si>
  <si>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</si>
  <si>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</si>
  <si>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</si>
  <si>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</si>
  <si>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</si>
  <si>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</si>
  <si>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</si>
  <si>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</si>
  <si>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</si>
  <si>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</si>
  <si>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</si>
  <si>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</si>
  <si>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</si>
  <si>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</si>
  <si>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</si>
  <si>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</si>
  <si>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</si>
  <si>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</si>
  <si>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</si>
  <si>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</si>
  <si>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</si>
  <si>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</si>
  <si>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</si>
  <si>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</si>
  <si>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</si>
  <si>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</si>
  <si>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</si>
  <si>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</si>
  <si>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</si>
  <si>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</si>
  <si>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</si>
  <si>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</si>
  <si>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</si>
  <si>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</si>
  <si>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</si>
  <si>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</si>
  <si>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</si>
  <si>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</si>
  <si>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</si>
  <si>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</si>
  <si>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</si>
  <si>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</si>
  <si>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</si>
  <si>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</si>
  <si>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</si>
  <si>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</si>
  <si>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</si>
  <si>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</si>
  <si>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</si>
  <si>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</si>
  <si>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</si>
  <si>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</si>
  <si>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</si>
  <si>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</si>
  <si>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</si>
  <si>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</si>
  <si>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</si>
  <si>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</si>
  <si>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</si>
  <si>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</si>
  <si>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</si>
  <si>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</si>
  <si>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</si>
  <si>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</si>
  <si>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</si>
  <si>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</si>
  <si>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</si>
  <si>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</si>
  <si>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</si>
  <si>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</si>
  <si>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</si>
  <si>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</si>
  <si>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</si>
  <si>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</si>
  <si>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</si>
  <si>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</si>
  <si>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</si>
  <si>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</si>
  <si>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</si>
  <si>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</si>
  <si>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</si>
  <si>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</si>
  <si>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</si>
  <si>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</si>
  <si>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</si>
  <si>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</si>
  <si>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</si>
  <si>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</si>
  <si>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</si>
  <si>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</si>
  <si>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</si>
  <si>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</si>
  <si>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</si>
  <si>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</si>
  <si>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</si>
  <si>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</si>
  <si>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</si>
  <si>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</si>
  <si>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</si>
  <si>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</si>
  <si>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</si>
  <si>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</si>
  <si>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</si>
  <si>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</si>
  <si>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</si>
  <si>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</si>
  <si>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</si>
  <si>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</si>
  <si>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</si>
  <si>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</si>
  <si>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</si>
  <si>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</si>
  <si>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</si>
  <si>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</si>
  <si>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</si>
  <si>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</si>
  <si>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</si>
  <si>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</si>
  <si>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</si>
  <si>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</si>
  <si>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</si>
  <si>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</si>
  <si>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</si>
  <si>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</si>
  <si>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</si>
  <si>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</si>
  <si>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</si>
  <si>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</si>
  <si>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</si>
  <si>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</si>
  <si>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</si>
  <si>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</si>
  <si>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</si>
  <si>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</si>
  <si>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</si>
  <si>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</si>
  <si>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</si>
  <si>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</si>
  <si>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</si>
  <si>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</si>
  <si>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</si>
  <si>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</si>
  <si>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</si>
  <si>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</si>
  <si>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</si>
  <si>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</si>
  <si>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</si>
  <si>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</si>
  <si>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</si>
  <si>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</si>
  <si>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</si>
  <si>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</si>
  <si>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</si>
  <si>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</si>
  <si>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</si>
  <si>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</si>
  <si>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</si>
  <si>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</si>
  <si>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</si>
  <si>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</si>
  <si>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</si>
  <si>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</si>
  <si>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</si>
  <si>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</si>
  <si>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</si>
  <si>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</si>
  <si>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</si>
  <si>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</si>
  <si>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</si>
  <si>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</si>
  <si>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</si>
  <si>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</si>
  <si>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</si>
  <si>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</si>
  <si>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</si>
  <si>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</si>
  <si>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</si>
  <si>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</si>
  <si>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</si>
  <si>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</si>
  <si>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</si>
  <si>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</si>
  <si>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</si>
  <si>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</si>
  <si>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</si>
  <si>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</si>
  <si>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</si>
  <si>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</si>
  <si>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</si>
  <si>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</si>
  <si>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</si>
  <si>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</si>
  <si>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</si>
  <si>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</si>
  <si>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</si>
  <si>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</si>
  <si>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</si>
  <si>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</si>
  <si>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</si>
  <si>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</si>
  <si>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</si>
  <si>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</si>
  <si>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</si>
  <si>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</si>
  <si>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</si>
  <si>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</si>
  <si>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</si>
  <si>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</si>
  <si>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</si>
  <si>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</si>
  <si>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</si>
  <si>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</si>
  <si>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</si>
  <si>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</si>
  <si>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</si>
  <si>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</si>
  <si>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</si>
  <si>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</si>
  <si>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</si>
  <si>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</si>
  <si>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</si>
  <si>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</si>
  <si>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</si>
  <si>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</si>
  <si>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</si>
  <si>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</si>
  <si>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</si>
  <si>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</si>
  <si>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</si>
  <si>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</si>
  <si>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</si>
  <si>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</si>
  <si>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</si>
  <si>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</si>
  <si>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</si>
  <si>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</si>
  <si>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</si>
  <si>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</si>
  <si>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</si>
  <si>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</si>
  <si>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</si>
  <si>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</si>
  <si>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</si>
  <si>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</si>
  <si>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</si>
  <si>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</si>
  <si>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</si>
  <si>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</si>
  <si>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</si>
  <si>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</si>
  <si>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</si>
  <si>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</si>
  <si>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</si>
  <si>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</si>
  <si>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</si>
  <si>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</si>
  <si>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</si>
  <si>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</si>
  <si>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</si>
  <si>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</si>
  <si>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</si>
  <si>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</si>
  <si>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</si>
  <si>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</si>
  <si>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</si>
  <si>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</si>
  <si>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</si>
  <si>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</si>
  <si>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</si>
  <si>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</si>
  <si>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</si>
  <si>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</si>
  <si>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</si>
  <si>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</si>
  <si>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</si>
  <si>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</si>
  <si>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</si>
  <si>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</si>
  <si>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</si>
  <si>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</si>
  <si>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</si>
  <si>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</si>
  <si>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</si>
  <si>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</si>
  <si>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</si>
  <si>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</si>
  <si>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</si>
  <si>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</si>
  <si>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</si>
  <si>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</si>
  <si>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</si>
  <si>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</si>
  <si>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</si>
  <si>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</si>
  <si>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</si>
  <si>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</si>
  <si>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</si>
  <si>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</si>
  <si>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</si>
  <si>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</si>
  <si>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</si>
  <si>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</si>
  <si>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</si>
  <si>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</si>
  <si>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</si>
  <si>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</si>
  <si>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</si>
  <si>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</si>
  <si>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</si>
  <si>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</si>
  <si>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</si>
  <si>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</si>
  <si>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</si>
  <si>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</si>
  <si>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</si>
  <si>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</si>
  <si>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</si>
  <si>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</si>
  <si>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</si>
  <si>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</si>
  <si>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</si>
  <si>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</si>
  <si>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</si>
  <si>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</si>
  <si>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</si>
  <si>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</si>
  <si>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</si>
  <si>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</si>
  <si>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</si>
  <si>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</si>
  <si>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</si>
  <si>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</si>
  <si>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</si>
  <si>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</si>
  <si>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</si>
  <si>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</si>
  <si>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</si>
  <si>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</si>
  <si>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</si>
  <si>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</si>
  <si>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</si>
  <si>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</si>
  <si>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</si>
  <si>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</si>
  <si>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</si>
  <si>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</si>
  <si>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</si>
  <si>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</si>
  <si>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</si>
  <si>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</si>
  <si>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</si>
  <si>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</si>
  <si>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</si>
  <si>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</si>
  <si>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</si>
  <si>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</si>
  <si>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</si>
  <si>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</si>
  <si>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</si>
  <si>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</si>
  <si>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</si>
  <si>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</si>
  <si>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</si>
  <si>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</si>
  <si>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</si>
  <si>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</si>
  <si>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</si>
  <si>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</si>
  <si>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</si>
  <si>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</si>
  <si>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</si>
  <si>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</si>
  <si>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</si>
  <si>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</si>
  <si>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</si>
  <si>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</si>
  <si>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</si>
  <si>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</si>
  <si>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</si>
  <si>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</si>
  <si>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</si>
  <si>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</si>
  <si>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</si>
  <si>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</si>
  <si>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</si>
  <si>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</si>
  <si>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</si>
  <si>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</si>
  <si>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</si>
  <si>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</si>
  <si>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</si>
  <si>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</si>
  <si>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</si>
  <si>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</si>
  <si>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</si>
  <si>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</si>
  <si>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</si>
  <si>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</si>
  <si>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</si>
  <si>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</si>
  <si>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</si>
  <si>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</si>
  <si>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</si>
  <si>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</si>
  <si>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</si>
  <si>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</si>
  <si>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</si>
  <si>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</si>
  <si>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</si>
  <si>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</si>
  <si>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</si>
  <si>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</si>
  <si>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</si>
  <si>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</si>
  <si>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</si>
  <si>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</si>
  <si>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</si>
  <si>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</si>
  <si>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</si>
  <si>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</si>
  <si>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</si>
  <si>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</si>
  <si>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</si>
  <si>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</si>
  <si>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</si>
  <si>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</si>
  <si>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</si>
  <si>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</si>
  <si>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</si>
  <si>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</si>
  <si>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</si>
  <si>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</si>
  <si>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</si>
  <si>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</si>
  <si>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</si>
  <si>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</si>
  <si>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</si>
  <si>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</si>
  <si>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</si>
  <si>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</si>
  <si>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</si>
  <si>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</si>
  <si>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</si>
  <si>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</si>
  <si>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</si>
  <si>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</si>
  <si>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</si>
  <si>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</si>
  <si>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</si>
  <si>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</si>
  <si>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</si>
  <si>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</si>
  <si>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</si>
  <si>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</si>
  <si>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</si>
  <si>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</si>
  <si>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</si>
  <si>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</si>
  <si>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</si>
  <si>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</si>
  <si>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</si>
  <si>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</si>
  <si>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</si>
  <si>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</si>
  <si>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</si>
  <si>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</si>
  <si>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</si>
  <si>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</si>
  <si>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</si>
  <si>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</si>
  <si>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</si>
  <si>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</si>
  <si>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</si>
  <si>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</si>
  <si>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</si>
  <si>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</si>
  <si>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</si>
  <si>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</si>
  <si>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</si>
  <si>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</si>
  <si>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</si>
  <si>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</si>
  <si>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</si>
  <si>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</si>
  <si>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</si>
  <si>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</si>
  <si>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</si>
  <si>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</si>
  <si>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</si>
  <si>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</si>
  <si>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</si>
  <si>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</si>
  <si>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</si>
  <si>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</si>
  <si>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</si>
  <si>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</si>
  <si>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</si>
  <si>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</si>
  <si>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</si>
  <si>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</si>
  <si>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</si>
  <si>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</si>
  <si>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</si>
  <si>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</si>
  <si>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</si>
  <si>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</si>
  <si>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</si>
  <si>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</si>
  <si>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</si>
  <si>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</si>
  <si>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</si>
  <si>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</si>
  <si>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</si>
  <si>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</si>
  <si>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</si>
  <si>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</si>
  <si>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</si>
  <si>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</si>
  <si>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</si>
  <si>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</si>
  <si>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</si>
  <si>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</si>
  <si>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</si>
  <si>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</si>
  <si>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</si>
  <si>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</si>
  <si>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</si>
  <si>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</si>
  <si>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</si>
  <si>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</si>
  <si>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</si>
  <si>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</si>
  <si>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</si>
  <si>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</si>
  <si>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</si>
  <si>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</si>
  <si>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</si>
  <si>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</si>
  <si>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</si>
  <si>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</si>
  <si>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</si>
  <si>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</si>
  <si>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</si>
  <si>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</si>
  <si>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</si>
  <si>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</si>
  <si>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</si>
  <si>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</si>
  <si>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</si>
  <si>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</si>
  <si>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</si>
  <si>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</si>
  <si>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</si>
  <si>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</si>
  <si>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</si>
  <si>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</si>
  <si>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</si>
  <si>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</si>
  <si>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</si>
  <si>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</si>
  <si>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</si>
  <si>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</si>
  <si>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</si>
  <si>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</si>
  <si>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</si>
  <si>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</si>
  <si>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</si>
  <si>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</si>
  <si>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</si>
  <si>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</si>
  <si>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</si>
  <si>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</si>
  <si>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</si>
  <si>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</si>
  <si>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</si>
  <si>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</si>
  <si>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</si>
  <si>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</si>
  <si>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</si>
  <si>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</si>
  <si>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</si>
  <si>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</si>
  <si>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</si>
  <si>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</si>
  <si>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</si>
  <si>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</si>
  <si>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</si>
  <si>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</si>
  <si>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</si>
  <si>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</si>
  <si>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</si>
  <si>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</si>
  <si>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</si>
  <si>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</si>
  <si>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</si>
  <si>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</si>
  <si>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</si>
  <si>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</si>
  <si>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</si>
  <si>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</si>
  <si>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</si>
  <si>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</si>
  <si>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</si>
  <si>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</si>
  <si>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</si>
  <si>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</si>
  <si>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</si>
  <si>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</si>
  <si>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</si>
  <si>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</si>
  <si>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</si>
  <si>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</si>
  <si>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</si>
  <si>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</si>
  <si>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</si>
  <si>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</si>
  <si>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</si>
  <si>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</si>
  <si>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</si>
  <si>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</si>
  <si>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</si>
  <si>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</si>
  <si>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</si>
  <si>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</si>
  <si>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</si>
  <si>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</si>
  <si>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</si>
  <si>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</si>
  <si>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</si>
  <si>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</si>
  <si>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</si>
  <si>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</si>
  <si>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</si>
  <si>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</si>
  <si>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</si>
  <si>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</si>
  <si>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</si>
  <si>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</si>
  <si>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</si>
  <si>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</si>
  <si>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</si>
  <si>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</si>
  <si>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</si>
  <si>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</si>
  <si>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</si>
  <si>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</si>
  <si>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</si>
  <si>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</si>
  <si>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</si>
  <si>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</si>
  <si>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</si>
  <si>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</si>
  <si>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</si>
  <si>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</si>
  <si>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</si>
  <si>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</si>
  <si>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</si>
  <si>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</si>
  <si>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</si>
  <si>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</si>
  <si>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</si>
  <si>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</si>
  <si>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</si>
  <si>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</si>
  <si>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</si>
  <si>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</si>
  <si>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</si>
  <si>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</si>
  <si>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</si>
  <si>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</si>
  <si>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</si>
  <si>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</si>
  <si>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</si>
  <si>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</si>
  <si>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</si>
  <si>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</si>
  <si>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</si>
  <si>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</si>
  <si>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</si>
  <si>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</si>
  <si>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</si>
  <si>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</si>
  <si>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</si>
  <si>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</si>
  <si>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</si>
  <si>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</si>
  <si>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</si>
  <si>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</si>
  <si>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</si>
  <si>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</si>
  <si>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</si>
  <si>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</si>
  <si>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</si>
  <si>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</si>
  <si>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</si>
  <si>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</si>
  <si>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</si>
  <si>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</si>
  <si>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</si>
  <si>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</si>
  <si>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</si>
  <si>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</si>
  <si>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</si>
  <si>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</si>
  <si>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</si>
  <si>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</si>
  <si>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</si>
  <si>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</si>
  <si>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</si>
  <si>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</si>
  <si>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</si>
  <si>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</si>
  <si>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</si>
  <si>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</si>
  <si>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</si>
  <si>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</si>
  <si>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</si>
  <si>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</si>
  <si>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</si>
  <si>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</si>
  <si>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</si>
  <si>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</si>
  <si>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</si>
  <si>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</si>
  <si>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</si>
  <si>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</si>
  <si>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</si>
  <si>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</si>
  <si>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</si>
  <si>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</si>
  <si>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</si>
  <si>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</si>
  <si>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</si>
  <si>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</si>
  <si>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</si>
  <si>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</si>
  <si>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</si>
  <si>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</si>
  <si>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</si>
  <si>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</si>
  <si>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</si>
  <si>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</si>
  <si>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</si>
  <si>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</si>
  <si>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</si>
  <si>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</si>
  <si>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</si>
  <si>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</si>
  <si>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</si>
  <si>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</si>
  <si>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</si>
  <si>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</si>
  <si>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</si>
  <si>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</si>
  <si>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</si>
  <si>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</si>
  <si>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</si>
  <si>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</si>
  <si>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</si>
  <si>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</si>
  <si>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</si>
  <si>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</si>
  <si>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</si>
  <si>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</si>
  <si>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</si>
  <si>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</si>
  <si>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</si>
  <si>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</si>
  <si>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</si>
  <si>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</si>
  <si>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</si>
  <si>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</si>
  <si>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</si>
  <si>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</si>
  <si>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</si>
  <si>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</si>
  <si>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</si>
  <si>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</si>
  <si>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</si>
  <si>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</si>
  <si>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</si>
  <si>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</si>
  <si>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</si>
  <si>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</si>
  <si>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</si>
  <si>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</si>
  <si>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</si>
  <si>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</si>
  <si>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</si>
  <si>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</si>
  <si>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</si>
  <si>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</si>
  <si>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</si>
  <si>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</si>
  <si>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</si>
  <si>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</si>
  <si>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</si>
  <si>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</si>
  <si>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</si>
  <si>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</si>
  <si>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</si>
  <si>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</si>
  <si>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</si>
  <si>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</si>
  <si>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</si>
  <si>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</si>
  <si>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</si>
  <si>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</si>
  <si>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</si>
  <si>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</si>
  <si>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</si>
  <si>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</si>
  <si>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</si>
  <si>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</si>
  <si>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</si>
  <si>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</si>
  <si>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</si>
  <si>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</si>
  <si>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</si>
  <si>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</si>
  <si>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</si>
  <si>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</si>
  <si>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</si>
  <si>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</si>
  <si>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</si>
  <si>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</si>
  <si>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</si>
  <si>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</si>
  <si>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</si>
  <si>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</si>
  <si>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</si>
  <si>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</si>
  <si>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</si>
  <si>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</si>
  <si>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</si>
  <si>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</si>
  <si>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</si>
  <si>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</si>
  <si>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</si>
  <si>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</si>
  <si>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</si>
  <si>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</si>
  <si>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</si>
  <si>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</si>
  <si>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</si>
  <si>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</si>
  <si>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</si>
  <si>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</si>
  <si>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</si>
  <si>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</si>
  <si>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</si>
  <si>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</si>
  <si>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</si>
  <si>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</si>
  <si>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</si>
  <si>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</si>
  <si>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</si>
  <si>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</si>
  <si>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</si>
  <si>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</si>
  <si>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</si>
  <si>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</si>
  <si>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</si>
  <si>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</si>
  <si>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</si>
  <si>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</si>
  <si>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</si>
  <si>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</si>
  <si>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</si>
  <si>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</si>
  <si>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</si>
  <si>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</si>
  <si>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</si>
  <si>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</si>
  <si>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</si>
  <si>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</si>
  <si>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</si>
  <si>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</si>
  <si>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</si>
  <si>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</si>
  <si>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</si>
  <si>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</si>
  <si>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</si>
  <si>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</si>
  <si>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</si>
  <si>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</si>
  <si>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</si>
  <si>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</si>
  <si>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</si>
  <si>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</si>
  <si>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</si>
  <si>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</si>
  <si>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</si>
  <si>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</si>
  <si>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</si>
  <si>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</si>
  <si>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</si>
  <si>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</si>
  <si>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</si>
  <si>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</si>
  <si>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</si>
  <si>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</si>
  <si>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</si>
  <si>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</si>
  <si>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</si>
  <si>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</si>
  <si>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</si>
  <si>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</si>
  <si>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</si>
  <si>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</si>
  <si>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</si>
  <si>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</si>
  <si>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</si>
  <si>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</si>
  <si>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</si>
  <si>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</si>
  <si>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</si>
  <si>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</si>
  <si>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</si>
  <si>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</si>
  <si>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</si>
  <si>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</si>
  <si>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</si>
  <si>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</si>
  <si>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</si>
  <si>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</si>
  <si>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</si>
  <si>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</si>
  <si>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</si>
  <si>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</si>
  <si>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</si>
  <si>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</si>
  <si>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</si>
  <si>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</si>
  <si>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</si>
  <si>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</si>
  <si>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</si>
  <si>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</si>
  <si>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</si>
  <si>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</si>
  <si>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</si>
  <si>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</si>
  <si>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</si>
  <si>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</si>
  <si>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</si>
  <si>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</si>
  <si>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</si>
  <si>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</si>
  <si>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</si>
  <si>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</si>
  <si>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</si>
  <si>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</si>
  <si>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</si>
  <si>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</si>
  <si>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</si>
  <si>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</si>
  <si>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</si>
  <si>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</si>
  <si>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</si>
  <si>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</si>
  <si>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</si>
  <si>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</si>
  <si>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</si>
  <si>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</si>
  <si>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</si>
  <si>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</si>
  <si>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</si>
  <si>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</si>
  <si>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</si>
  <si>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</si>
  <si>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</si>
  <si>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</si>
  <si>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</si>
  <si>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</si>
  <si>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</si>
  <si>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</si>
  <si>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</si>
  <si>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</si>
  <si>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</si>
  <si>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</si>
  <si>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</si>
  <si>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</si>
  <si>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</si>
  <si>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</si>
  <si>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</si>
  <si>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</si>
  <si>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</si>
  <si>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</si>
  <si>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</si>
  <si>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</si>
  <si>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</si>
  <si>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</si>
  <si>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</si>
  <si>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</si>
  <si>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</si>
  <si>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</si>
  <si>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</si>
  <si>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</si>
  <si>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</si>
  <si>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</si>
  <si>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</si>
  <si>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</si>
  <si>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</si>
  <si>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</si>
  <si>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</si>
  <si>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</si>
  <si>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</si>
  <si>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</si>
  <si>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</si>
  <si>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</si>
  <si>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</si>
  <si>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</si>
  <si>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</si>
  <si>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</si>
  <si>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</si>
  <si>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</si>
  <si>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</si>
  <si>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</si>
  <si>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</si>
  <si>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</si>
  <si>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</si>
  <si>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</si>
  <si>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</si>
  <si>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</si>
  <si>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</si>
  <si>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</si>
  <si>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</si>
  <si>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</si>
  <si>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</si>
  <si>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</si>
  <si>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</si>
  <si>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</si>
  <si>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</si>
  <si>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</si>
  <si>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</si>
  <si>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</si>
  <si>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</si>
  <si>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</si>
  <si>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</si>
  <si>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</si>
  <si>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</si>
  <si>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</si>
  <si>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</si>
  <si>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</si>
  <si>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</si>
  <si>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</si>
  <si>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</si>
  <si>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</si>
  <si>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</si>
  <si>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</si>
  <si>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</si>
  <si>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</si>
  <si>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</si>
  <si>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</si>
  <si>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</si>
  <si>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</si>
  <si>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</si>
  <si>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</si>
  <si>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</si>
  <si>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</si>
  <si>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</si>
  <si>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</si>
  <si>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</si>
  <si>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</si>
  <si>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</si>
  <si>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</si>
  <si>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</si>
  <si>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</si>
  <si>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</si>
  <si>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</si>
  <si>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</si>
  <si>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</si>
  <si>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</si>
  <si>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</si>
  <si>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</si>
  <si>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</si>
  <si>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</si>
  <si>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</si>
  <si>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</si>
  <si>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</si>
  <si>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</si>
  <si>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</si>
  <si>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</si>
  <si>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</si>
  <si>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</si>
  <si>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</si>
  <si>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</si>
  <si>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</si>
  <si>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</si>
  <si>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</si>
  <si>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</si>
  <si>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</si>
  <si>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</si>
  <si>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</si>
  <si>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</si>
  <si>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</si>
  <si>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</si>
  <si>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</si>
  <si>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</si>
  <si>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</si>
  <si>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</si>
  <si>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</si>
  <si>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</si>
  <si>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</si>
  <si>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</si>
  <si>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</si>
  <si>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</si>
  <si>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</si>
  <si>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</si>
  <si>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</si>
  <si>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</si>
  <si>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</si>
  <si>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</si>
  <si>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</si>
  <si>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</si>
  <si>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</si>
  <si>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</si>
  <si>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</si>
  <si>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</si>
  <si>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</si>
  <si>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</si>
  <si>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</si>
  <si>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</si>
  <si>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</si>
  <si>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</si>
  <si>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</si>
  <si>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</si>
  <si>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</si>
  <si>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</si>
  <si>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</si>
  <si>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</si>
  <si>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</si>
  <si>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</si>
  <si>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</si>
  <si>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</si>
  <si>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</si>
  <si>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</si>
  <si>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</si>
  <si>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</si>
  <si>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</si>
  <si>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</si>
  <si>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</si>
  <si>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</si>
  <si>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</si>
  <si>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</si>
  <si>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</si>
  <si>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</si>
  <si>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</si>
  <si>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</si>
  <si>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</si>
  <si>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</si>
  <si>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</si>
  <si>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</si>
  <si>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</si>
  <si>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</si>
  <si>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</si>
  <si>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</si>
  <si>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</si>
  <si>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</si>
  <si>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</si>
  <si>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</si>
  <si>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</si>
  <si>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</si>
  <si>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</si>
  <si>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</si>
  <si>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</si>
  <si>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</si>
  <si>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</si>
  <si>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</si>
  <si>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</si>
  <si>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</si>
  <si>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</si>
  <si>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</si>
  <si>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</si>
  <si>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</si>
  <si>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</si>
  <si>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</si>
  <si>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</si>
  <si>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</si>
  <si>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</si>
  <si>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</si>
  <si>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</si>
  <si>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</si>
  <si>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</si>
  <si>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</si>
  <si>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</si>
  <si>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</si>
  <si>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</si>
  <si>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</si>
  <si>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</si>
  <si>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</si>
  <si>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</si>
  <si>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</si>
  <si>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</si>
  <si>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</si>
  <si>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</si>
  <si>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</si>
  <si>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</si>
  <si>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</si>
  <si>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</si>
  <si>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</si>
  <si>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</si>
  <si>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</si>
  <si>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</si>
  <si>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</si>
  <si>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</si>
  <si>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</si>
  <si>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</si>
  <si>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</si>
  <si>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</si>
  <si>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</si>
  <si>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</si>
  <si>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</si>
  <si>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</si>
  <si>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</si>
  <si>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</si>
  <si>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</si>
  <si>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</si>
  <si>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</si>
  <si>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</si>
  <si>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</si>
  <si>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</si>
  <si>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</si>
  <si>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</si>
  <si>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</si>
  <si>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</si>
  <si>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</si>
  <si>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</si>
  <si>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</si>
  <si>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</si>
  <si>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</si>
  <si>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</si>
  <si>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</si>
  <si>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</si>
  <si>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</si>
  <si>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</si>
  <si>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</si>
  <si>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</si>
  <si>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</si>
  <si>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</si>
  <si>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</si>
  <si>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</si>
  <si>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</si>
  <si>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</si>
  <si>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</si>
  <si>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</si>
  <si>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</si>
  <si>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</si>
  <si>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</si>
  <si>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</si>
  <si>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</si>
  <si>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</si>
  <si>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</si>
  <si>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</si>
  <si>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</si>
  <si>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</si>
  <si>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</si>
  <si>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</si>
  <si>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</si>
  <si>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</si>
  <si>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</si>
  <si>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</si>
  <si>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</si>
  <si>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</si>
  <si>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</si>
  <si>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</si>
  <si>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</si>
  <si>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</si>
  <si>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</si>
  <si>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</si>
  <si>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</si>
  <si>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</si>
  <si>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</si>
  <si>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</si>
  <si>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</si>
  <si>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</si>
  <si>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</si>
  <si>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</si>
  <si>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</si>
  <si>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</si>
  <si>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</si>
  <si>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</si>
  <si>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</si>
  <si>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</si>
  <si>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</si>
  <si>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</si>
  <si>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</si>
  <si>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</si>
  <si>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</si>
  <si>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</si>
  <si>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</si>
  <si>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</si>
  <si>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</si>
  <si>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</si>
  <si>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</si>
  <si>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</si>
  <si>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</si>
  <si>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</si>
  <si>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</si>
  <si>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</si>
  <si>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</si>
  <si>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</si>
  <si>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</si>
  <si>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</si>
  <si>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</si>
  <si>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</si>
  <si>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</si>
  <si>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</si>
  <si>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</si>
  <si>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</si>
  <si>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</si>
  <si>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</si>
  <si>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</si>
  <si>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</si>
  <si>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</si>
  <si>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</si>
  <si>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</si>
  <si>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</si>
  <si>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</si>
  <si>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</si>
  <si>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</si>
  <si>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</si>
  <si>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</si>
  <si>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</si>
  <si>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</si>
  <si>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</si>
  <si>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</si>
  <si>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</si>
  <si>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</si>
  <si>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</si>
  <si>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</si>
  <si>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</si>
  <si>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</si>
  <si>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</si>
  <si>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</si>
  <si>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</si>
  <si>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</si>
  <si>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</si>
  <si>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</si>
  <si>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</si>
  <si>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</si>
  <si>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</si>
  <si>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</si>
  <si>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</si>
  <si>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</si>
  <si>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</si>
  <si>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</si>
  <si>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</si>
  <si>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</si>
  <si>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</si>
  <si>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</si>
  <si>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</si>
  <si>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</si>
  <si>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</si>
  <si>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</si>
  <si>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</si>
  <si>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</si>
  <si>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</si>
  <si>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</si>
  <si>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</si>
  <si>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</si>
  <si>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</si>
  <si>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</si>
  <si>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</si>
  <si>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</si>
  <si>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</si>
  <si>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</si>
  <si>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</si>
  <si>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</si>
  <si>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</si>
  <si>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</si>
  <si>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</si>
  <si>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</si>
  <si>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</si>
  <si>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</si>
  <si>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</si>
  <si>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</si>
  <si>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</si>
  <si>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</si>
  <si>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</si>
  <si>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</si>
  <si>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</si>
  <si>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</si>
  <si>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</si>
  <si>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</si>
  <si>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</si>
  <si>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</si>
  <si>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</si>
  <si>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</si>
  <si>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</si>
  <si>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</si>
  <si>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</si>
  <si>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</si>
  <si>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</si>
  <si>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</si>
  <si>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</si>
  <si>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</si>
  <si>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</si>
  <si>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</si>
  <si>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</si>
  <si>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</si>
  <si>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</si>
  <si>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</si>
  <si>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</si>
  <si>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</si>
  <si>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</si>
  <si>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</si>
  <si>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</si>
  <si>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</si>
  <si>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</si>
  <si>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</si>
  <si>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</si>
  <si>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</si>
  <si>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</si>
  <si>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</si>
  <si>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</si>
  <si>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</si>
  <si>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</si>
  <si>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</si>
  <si>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</si>
  <si>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</si>
  <si>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</si>
  <si>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</si>
  <si>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</si>
  <si>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</si>
  <si>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</si>
  <si>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</si>
  <si>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</si>
  <si>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</si>
  <si>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</si>
  <si>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</si>
  <si>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</si>
  <si>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</si>
  <si>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</si>
  <si>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</si>
  <si>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</si>
  <si>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</si>
  <si>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</si>
  <si>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</si>
  <si>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</si>
  <si>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</si>
  <si>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</si>
  <si>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</si>
  <si>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</si>
  <si>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</si>
  <si>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</si>
  <si>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</si>
  <si>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</si>
  <si>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</si>
  <si>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</si>
  <si>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</si>
  <si>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</si>
  <si>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</si>
  <si>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</si>
  <si>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</si>
  <si>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</si>
  <si>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</si>
  <si>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</si>
  <si>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</si>
  <si>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</si>
  <si>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</si>
  <si>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</si>
  <si>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</si>
  <si>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</si>
  <si>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</si>
  <si>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</si>
  <si>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</si>
  <si>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</si>
  <si>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</si>
  <si>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</si>
  <si>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</si>
  <si>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</si>
  <si>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</si>
  <si>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</si>
  <si>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</si>
  <si>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</si>
  <si>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</si>
  <si>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</si>
  <si>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</si>
  <si>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</si>
  <si>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</si>
  <si>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</si>
  <si>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</si>
  <si>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</si>
  <si>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</si>
  <si>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</si>
  <si>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</si>
  <si>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</si>
  <si>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</si>
  <si>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</si>
  <si>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</si>
  <si>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</si>
  <si>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</si>
  <si>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</si>
  <si>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</si>
  <si>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</si>
  <si>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</si>
  <si>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</si>
  <si>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</si>
  <si>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</si>
  <si>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</si>
  <si>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</si>
  <si>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</si>
  <si>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</si>
  <si>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</si>
  <si>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</si>
  <si>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</si>
  <si>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</si>
  <si>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</si>
  <si>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</si>
  <si>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</si>
  <si>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</si>
  <si>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</si>
  <si>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</si>
  <si>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</si>
  <si>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</si>
  <si>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</si>
  <si>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</si>
  <si>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</si>
  <si>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</si>
  <si>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</si>
  <si>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</si>
  <si>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</si>
  <si>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</si>
  <si>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</si>
  <si>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</si>
  <si>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</si>
  <si>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</si>
  <si>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</si>
  <si>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</si>
  <si>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</si>
  <si>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</si>
  <si>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</si>
  <si>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</si>
  <si>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</si>
  <si>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</si>
  <si>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</si>
  <si>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</si>
  <si>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</si>
  <si>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</si>
  <si>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</si>
  <si>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</si>
  <si>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</si>
  <si>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</si>
  <si>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</si>
  <si>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</si>
  <si>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</si>
  <si>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</si>
  <si>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</si>
  <si>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</si>
  <si>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</si>
  <si>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</si>
  <si>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</si>
  <si>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</si>
  <si>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</si>
  <si>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</si>
  <si>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</si>
  <si>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</si>
  <si>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</si>
  <si>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</si>
  <si>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</si>
  <si>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</si>
  <si>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</si>
  <si>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</si>
  <si>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</si>
  <si>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</si>
  <si>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</si>
  <si>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</si>
  <si>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</si>
  <si>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</si>
  <si>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</si>
  <si>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</si>
  <si>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</si>
  <si>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</si>
  <si>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</si>
  <si>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</si>
  <si>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</si>
  <si>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</si>
  <si>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</si>
  <si>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</si>
  <si>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</si>
  <si>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</si>
  <si>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</si>
  <si>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</si>
  <si>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</si>
  <si>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</si>
  <si>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</si>
  <si>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</si>
  <si>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</si>
  <si>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</si>
  <si>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</si>
  <si>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</si>
  <si>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</si>
  <si>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</si>
  <si>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</si>
  <si>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</si>
  <si>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</si>
  <si>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</si>
  <si>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</si>
  <si>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</si>
  <si>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</si>
  <si>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</si>
  <si>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</si>
  <si>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</si>
  <si>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</si>
  <si>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</si>
  <si>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</si>
  <si>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</si>
  <si>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</si>
  <si>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</si>
  <si>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</si>
  <si>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</si>
  <si>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</si>
  <si>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</si>
  <si>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</si>
  <si>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</si>
  <si>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</si>
  <si>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</si>
  <si>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</si>
  <si>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</si>
  <si>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</si>
  <si>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</si>
  <si>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</si>
  <si>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</si>
  <si>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</si>
  <si>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</si>
  <si>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</si>
  <si>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</si>
  <si>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</si>
  <si>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</si>
  <si>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</si>
  <si>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</si>
  <si>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</si>
  <si>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</si>
  <si>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</si>
  <si>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</si>
  <si>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</si>
  <si>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</si>
  <si>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</si>
  <si>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</si>
  <si>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</si>
  <si>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</si>
  <si>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</si>
  <si>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</si>
  <si>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</si>
  <si>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</si>
  <si>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</si>
  <si>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</si>
  <si>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</si>
  <si>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</si>
  <si>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</si>
  <si>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</si>
  <si>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</si>
  <si>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</si>
  <si>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</si>
  <si>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</si>
  <si>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</si>
  <si>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</si>
  <si>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</si>
  <si>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</si>
  <si>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</si>
  <si>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</si>
  <si>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</si>
  <si>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</si>
  <si>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</si>
  <si>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</si>
  <si>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</si>
  <si>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</si>
  <si>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</si>
  <si>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</si>
  <si>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</si>
  <si>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</si>
  <si>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</si>
  <si>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</si>
  <si>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</si>
  <si>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</si>
  <si>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</si>
  <si>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</si>
  <si>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</si>
  <si>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</si>
  <si>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</si>
  <si>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</si>
  <si>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</si>
  <si>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</si>
  <si>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</si>
  <si>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</si>
  <si>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</si>
  <si>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</si>
  <si>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</si>
  <si>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</si>
  <si>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</si>
  <si>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</si>
  <si>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</si>
  <si>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</si>
  <si>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</si>
  <si>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</si>
  <si>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</si>
  <si>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</si>
  <si>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</si>
  <si>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</si>
  <si>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</si>
  <si>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</si>
  <si>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</si>
  <si>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</si>
  <si>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</si>
  <si>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</si>
  <si>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</si>
  <si>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</si>
  <si>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</si>
  <si>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</si>
  <si>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</si>
  <si>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</si>
  <si>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</si>
  <si>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</si>
  <si>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</si>
  <si>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</si>
  <si>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</si>
  <si>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</si>
  <si>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</si>
  <si>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</si>
  <si>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</si>
  <si>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</si>
  <si>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</si>
  <si>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</si>
  <si>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</si>
  <si>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</si>
  <si>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</si>
  <si>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</si>
  <si>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</si>
  <si>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</si>
  <si>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</si>
  <si>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</si>
  <si>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</si>
  <si>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</si>
  <si>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</si>
  <si>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</si>
  <si>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</si>
  <si>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</si>
  <si>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</si>
  <si>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</si>
  <si>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</si>
  <si>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</si>
  <si>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</si>
  <si>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</si>
  <si>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</si>
  <si>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</si>
  <si>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</si>
  <si>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</si>
  <si>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</si>
  <si>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</si>
  <si>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</si>
  <si>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</si>
  <si>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</si>
  <si>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</si>
  <si>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</si>
  <si>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</si>
  <si>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</si>
  <si>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</si>
  <si>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</si>
  <si>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</si>
  <si>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</si>
  <si>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</si>
  <si>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</si>
  <si>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</si>
  <si>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</si>
  <si>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</si>
  <si>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</si>
  <si>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</si>
  <si>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</si>
  <si>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</si>
  <si>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</si>
  <si>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</si>
  <si>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</si>
  <si>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</si>
  <si>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</si>
  <si>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</si>
  <si>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</si>
  <si>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</si>
  <si>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</si>
  <si>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</si>
  <si>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</si>
  <si>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</si>
  <si>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</si>
  <si>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</si>
  <si>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</si>
  <si>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</si>
  <si>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</si>
  <si>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</si>
  <si>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</si>
  <si>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</si>
  <si>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</si>
  <si>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</si>
  <si>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</si>
  <si>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</si>
  <si>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</si>
  <si>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</si>
  <si>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</si>
  <si>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</si>
  <si>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</si>
  <si>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</si>
  <si>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</si>
  <si>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</si>
  <si>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</si>
  <si>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</si>
  <si>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</si>
  <si>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</si>
  <si>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</si>
  <si>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</si>
  <si>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</si>
  <si>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</si>
  <si>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</si>
  <si>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</si>
  <si>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</si>
  <si>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</si>
  <si>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</si>
  <si>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</si>
  <si>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</si>
  <si>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</si>
  <si>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</si>
  <si>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</si>
  <si>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</si>
  <si>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</si>
  <si>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</si>
  <si>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</si>
  <si>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</si>
  <si>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</si>
  <si>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</si>
  <si>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</si>
  <si>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</si>
  <si>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</si>
  <si>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</si>
  <si>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</si>
  <si>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</si>
  <si>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</si>
  <si>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</si>
  <si>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</si>
  <si>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</si>
  <si>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</si>
  <si>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</si>
  <si>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</si>
  <si>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</si>
  <si>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</si>
  <si>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</si>
  <si>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</si>
  <si>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</si>
  <si>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</si>
  <si>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</si>
  <si>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</si>
  <si>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</si>
  <si>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</si>
  <si>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</si>
  <si>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</si>
  <si>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</si>
  <si>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</si>
  <si>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</si>
  <si>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</si>
  <si>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</si>
  <si>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</si>
  <si>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</si>
  <si>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</si>
  <si>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</si>
  <si>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</si>
  <si>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</si>
  <si>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</si>
  <si>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</si>
  <si>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</si>
  <si>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</si>
  <si>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</si>
  <si>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</si>
  <si>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</si>
  <si>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</si>
  <si>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</si>
  <si>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</si>
  <si>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</si>
  <si>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</si>
  <si>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</si>
  <si>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</si>
  <si>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</si>
  <si>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</si>
  <si>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</si>
  <si>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</si>
  <si>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</si>
  <si>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</si>
  <si>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</si>
  <si>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</si>
  <si>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</si>
  <si>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</si>
  <si>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</si>
  <si>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</si>
  <si>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</si>
  <si>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</si>
  <si>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</si>
  <si>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</si>
  <si>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</si>
  <si>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</si>
  <si>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</si>
  <si>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</si>
  <si>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</si>
  <si>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</si>
  <si>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</si>
  <si>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</si>
  <si>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</si>
  <si>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</si>
  <si>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</si>
  <si>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</si>
  <si>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</si>
  <si>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</si>
  <si>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</si>
  <si>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</si>
  <si>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</si>
  <si>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</si>
  <si>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</si>
  <si>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</si>
  <si>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</si>
  <si>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</si>
  <si>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</si>
  <si>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</si>
  <si>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</si>
  <si>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</si>
  <si>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</si>
  <si>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</si>
  <si>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</si>
  <si>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</si>
  <si>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</si>
  <si>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</si>
  <si>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</si>
  <si>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</si>
  <si>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</si>
  <si>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</si>
  <si>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</si>
  <si>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</si>
  <si>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</si>
  <si>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</si>
  <si>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</si>
  <si>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</si>
  <si>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</si>
  <si>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</si>
  <si>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</si>
  <si>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</si>
  <si>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</si>
  <si>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</si>
  <si>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</si>
  <si>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</si>
  <si>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</si>
  <si>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</si>
  <si>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</si>
  <si>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</si>
  <si>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</si>
  <si>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</si>
  <si>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</si>
  <si>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</si>
  <si>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</si>
  <si>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</si>
  <si>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</si>
  <si>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</si>
  <si>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</si>
  <si>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</si>
  <si>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</si>
  <si>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</si>
  <si>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</si>
  <si>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</si>
  <si>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</si>
  <si>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</si>
  <si>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</si>
  <si>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</si>
  <si>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</si>
  <si>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</si>
  <si>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</si>
  <si>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</si>
  <si>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</si>
  <si>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</si>
  <si>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</si>
  <si>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</si>
  <si>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</si>
  <si>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</si>
  <si>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</si>
  <si>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</si>
  <si>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</si>
  <si>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</si>
  <si>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</si>
  <si>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</si>
  <si>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</si>
  <si>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</si>
  <si>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</si>
  <si>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</si>
  <si>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</si>
  <si>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</si>
  <si>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</si>
  <si>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</si>
  <si>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</si>
  <si>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</si>
  <si>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</si>
  <si>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</si>
  <si>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</si>
  <si>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</si>
  <si>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</si>
  <si>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</si>
  <si>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</si>
  <si>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</si>
  <si>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</si>
  <si>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</si>
  <si>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</si>
  <si>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</si>
  <si>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</si>
  <si>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</si>
  <si>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</si>
  <si>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</si>
  <si>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</si>
  <si>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</si>
  <si>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</si>
  <si>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</si>
  <si>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</si>
  <si>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</si>
  <si>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</si>
  <si>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</si>
  <si>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</si>
  <si>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</si>
  <si>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</si>
  <si>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</si>
  <si>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</si>
  <si>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</si>
  <si>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</si>
  <si>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</si>
  <si>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</si>
  <si>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</si>
  <si>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</si>
  <si>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</si>
  <si>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</si>
  <si>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</si>
  <si>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</si>
  <si>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</si>
  <si>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</si>
  <si>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</si>
  <si>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</si>
  <si>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</si>
  <si>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</si>
  <si>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</si>
  <si>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</si>
  <si>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</si>
  <si>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</si>
  <si>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</si>
  <si>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</si>
  <si>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</si>
  <si>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</si>
  <si>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</si>
  <si>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</si>
  <si>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</si>
  <si>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</si>
  <si>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</si>
  <si>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</si>
  <si>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</si>
  <si>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</si>
  <si>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</si>
  <si>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</si>
  <si>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</si>
  <si>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</si>
  <si>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</si>
  <si>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</si>
  <si>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</si>
  <si>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</si>
  <si>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</si>
  <si>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</si>
  <si>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</si>
  <si>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</si>
  <si>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</si>
  <si>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</si>
  <si>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</si>
  <si>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</si>
  <si>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</si>
  <si>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</si>
  <si>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</si>
  <si>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</si>
  <si>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</si>
  <si>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</si>
  <si>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</si>
  <si>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</si>
  <si>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</si>
  <si>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</si>
  <si>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</si>
  <si>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</si>
  <si>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</si>
  <si>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</si>
  <si>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</si>
  <si>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</si>
  <si>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</si>
  <si>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</si>
  <si>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</si>
  <si>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</si>
  <si>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</si>
  <si>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</si>
  <si>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</si>
  <si>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</si>
  <si>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</si>
  <si>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</si>
  <si>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</si>
  <si>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</si>
  <si>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</si>
  <si>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</si>
  <si>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</si>
  <si>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</si>
  <si>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</si>
  <si>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</si>
  <si>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</si>
  <si>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</si>
  <si>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</si>
  <si>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</si>
  <si>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</si>
  <si>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</si>
  <si>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</si>
  <si>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</si>
  <si>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</si>
  <si>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</si>
  <si>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</si>
  <si>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</si>
  <si>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</si>
  <si>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</si>
  <si>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</si>
  <si>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</si>
  <si>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</si>
  <si>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</si>
  <si>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</si>
  <si>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</si>
  <si>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</si>
  <si>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</si>
  <si>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</si>
  <si>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</si>
  <si>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</si>
  <si>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</si>
  <si>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</si>
  <si>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</si>
  <si>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</si>
  <si>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</si>
  <si>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</si>
  <si>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</si>
  <si>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</si>
  <si>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</si>
  <si>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</si>
  <si>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</si>
  <si>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</si>
  <si>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</si>
  <si>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</si>
  <si>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</si>
  <si>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</si>
  <si>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</si>
  <si>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</si>
  <si>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</si>
  <si>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</si>
  <si>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</si>
  <si>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</si>
  <si>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</si>
  <si>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</si>
  <si>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</si>
  <si>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</si>
  <si>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</si>
  <si>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</si>
  <si>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</si>
  <si>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</si>
  <si>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</si>
  <si>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</si>
  <si>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</si>
  <si>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</si>
  <si>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</si>
  <si>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</si>
  <si>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</si>
  <si>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</si>
  <si>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</si>
  <si>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</si>
  <si>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</si>
  <si>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</si>
  <si>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</si>
  <si>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</si>
  <si>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</si>
  <si>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</si>
  <si>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</si>
  <si>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</si>
  <si>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</si>
  <si>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</si>
  <si>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</si>
  <si>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</si>
  <si>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</si>
  <si>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</si>
  <si>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</si>
  <si>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</si>
  <si>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</si>
  <si>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</si>
  <si>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</si>
  <si>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</si>
  <si>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</si>
  <si>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</si>
  <si>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</si>
  <si>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</si>
  <si>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</si>
  <si>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</si>
  <si>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</si>
  <si>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</si>
  <si>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</si>
  <si>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</si>
  <si>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</si>
  <si>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</si>
  <si>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</si>
  <si>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</si>
  <si>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</si>
  <si>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</si>
  <si>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</si>
  <si>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</si>
  <si>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</si>
  <si>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</si>
  <si>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</si>
  <si>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</si>
  <si>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</si>
  <si>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</si>
  <si>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</si>
  <si>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</si>
  <si>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</si>
  <si>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</si>
  <si>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</si>
  <si>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</si>
  <si>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</si>
  <si>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</si>
  <si>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</si>
  <si>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</si>
  <si>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</si>
  <si>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</si>
  <si>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</si>
  <si>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</si>
  <si>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</si>
  <si>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</si>
  <si>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</si>
  <si>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</si>
  <si>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</si>
  <si>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</si>
  <si>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</si>
  <si>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</si>
  <si>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</si>
  <si>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</si>
  <si>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</si>
  <si>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</si>
  <si>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</si>
  <si>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</si>
  <si>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</si>
  <si>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</si>
  <si>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</si>
  <si>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</si>
  <si>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</si>
  <si>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</si>
  <si>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</si>
  <si>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</si>
  <si>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</si>
  <si>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</si>
  <si>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</si>
  <si>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</si>
  <si>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</si>
  <si>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</si>
  <si>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</si>
  <si>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</si>
  <si>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</si>
  <si>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</si>
  <si>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</si>
  <si>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</si>
  <si>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</si>
  <si>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</si>
  <si>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</si>
  <si>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</si>
  <si>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</si>
  <si>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</si>
  <si>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</si>
  <si>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</si>
  <si>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</si>
  <si>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</si>
  <si>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</si>
  <si>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</si>
  <si>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</si>
  <si>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</si>
  <si>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</si>
  <si>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</si>
  <si>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</si>
  <si>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</si>
  <si>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</si>
  <si>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</si>
  <si>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</si>
  <si>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</si>
  <si>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</si>
  <si>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</si>
  <si>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</si>
  <si>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</si>
  <si>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</si>
  <si>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</si>
  <si>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</si>
  <si>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</si>
  <si>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</si>
  <si>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</si>
  <si>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</si>
  <si>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</si>
  <si>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</si>
  <si>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</si>
  <si>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</si>
  <si>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</si>
  <si>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</si>
  <si>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</si>
  <si>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</si>
  <si>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</si>
  <si>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</si>
  <si>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</si>
  <si>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</si>
  <si>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</si>
  <si>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</si>
  <si>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</si>
  <si>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</si>
  <si>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</si>
  <si>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</si>
  <si>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</si>
  <si>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</si>
  <si>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</si>
  <si>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</si>
  <si>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</si>
  <si>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</si>
  <si>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</si>
  <si>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</si>
  <si>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</si>
  <si>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</si>
  <si>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</si>
  <si>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</si>
  <si>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</si>
  <si>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</si>
  <si>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</si>
  <si>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</si>
  <si>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</si>
  <si>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</si>
  <si>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</si>
  <si>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</si>
  <si>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</si>
  <si>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</si>
  <si>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</si>
  <si>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</si>
  <si>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</si>
  <si>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</si>
  <si>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</si>
  <si>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</si>
  <si>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</si>
  <si>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</si>
  <si>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</si>
  <si>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</si>
  <si>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</si>
  <si>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</si>
  <si>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</si>
  <si>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</si>
  <si>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</si>
  <si>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</si>
  <si>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</si>
  <si>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</si>
  <si>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</si>
  <si>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</si>
  <si>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</si>
  <si>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</si>
  <si>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</si>
  <si>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</si>
  <si>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</si>
  <si>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</si>
  <si>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</si>
  <si>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</si>
  <si>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</si>
  <si>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</si>
  <si>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</si>
  <si>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</si>
  <si>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</si>
  <si>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</si>
  <si>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</si>
  <si>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</si>
  <si>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</si>
  <si>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</si>
  <si>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</si>
  <si>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</si>
  <si>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</si>
  <si>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</si>
  <si>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</si>
  <si>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</si>
  <si>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</si>
  <si>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</si>
  <si>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</si>
  <si>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</si>
  <si>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</si>
  <si>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</si>
  <si>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</si>
  <si>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</si>
  <si>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</si>
  <si>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</si>
  <si>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</si>
  <si>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</si>
  <si>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</si>
  <si>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</si>
  <si>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</si>
  <si>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</si>
  <si>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</si>
  <si>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</si>
  <si>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</si>
  <si>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</si>
  <si>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</si>
  <si>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</si>
  <si>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</si>
  <si>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</si>
  <si>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</si>
  <si>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</si>
  <si>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</si>
  <si>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</si>
  <si>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</si>
  <si>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</si>
  <si>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</si>
  <si>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</si>
  <si>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</si>
  <si>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</si>
  <si>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</si>
  <si>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</si>
  <si>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</si>
  <si>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</si>
  <si>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</si>
  <si>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</si>
  <si>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</si>
  <si>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</si>
  <si>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</si>
  <si>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</si>
  <si>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</si>
  <si>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</si>
  <si>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</si>
  <si>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</si>
  <si>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</si>
  <si>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</si>
  <si>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</si>
  <si>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</si>
  <si>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</si>
  <si>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</si>
  <si>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</si>
  <si>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</si>
  <si>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</si>
  <si>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</si>
  <si>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</si>
  <si>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</si>
  <si>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</si>
  <si>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</si>
  <si>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</si>
  <si>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</si>
  <si>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</si>
  <si>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</si>
  <si>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</si>
  <si>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</si>
  <si>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</si>
  <si>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</si>
  <si>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</si>
  <si>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</si>
  <si>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</si>
  <si>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</si>
  <si>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</si>
  <si>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</si>
  <si>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</si>
  <si>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</si>
  <si>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</si>
  <si>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</si>
  <si>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</si>
  <si>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</si>
  <si>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</si>
  <si>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</si>
  <si>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</si>
  <si>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</si>
  <si>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</si>
  <si>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</si>
  <si>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</si>
  <si>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</si>
  <si>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</si>
  <si>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</si>
  <si>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</si>
  <si>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</si>
  <si>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</si>
  <si>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</si>
  <si>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</si>
  <si>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</si>
  <si>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</si>
  <si>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</si>
  <si>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</si>
  <si>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</si>
  <si>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</si>
  <si>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</si>
  <si>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</si>
  <si>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</si>
  <si>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</si>
  <si>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</si>
  <si>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</si>
  <si>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</si>
  <si>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</si>
  <si>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</si>
  <si>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</si>
  <si>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</si>
  <si>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</si>
  <si>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</si>
  <si>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</si>
  <si>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</si>
  <si>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</si>
  <si>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</si>
  <si>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</si>
  <si>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</si>
  <si>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</si>
  <si>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</si>
  <si>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</si>
  <si>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</si>
  <si>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</si>
  <si>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</si>
  <si>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</si>
  <si>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</si>
  <si>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</si>
  <si>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</si>
  <si>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</si>
  <si>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</si>
  <si>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</si>
  <si>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</si>
  <si>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</si>
  <si>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</si>
  <si>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</si>
  <si>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</si>
  <si>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</si>
  <si>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</si>
  <si>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</si>
  <si>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</si>
  <si>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</si>
  <si>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</si>
  <si>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</si>
  <si>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</si>
  <si>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</si>
  <si>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</si>
  <si>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</si>
  <si>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</si>
  <si>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</si>
  <si>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</si>
  <si>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</si>
  <si>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</si>
  <si>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</si>
  <si>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</si>
  <si>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</si>
  <si>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</si>
  <si>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</si>
  <si>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</si>
  <si>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</si>
  <si>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</si>
  <si>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</si>
  <si>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</si>
  <si>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</si>
  <si>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</si>
  <si>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</si>
  <si>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</si>
  <si>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</si>
  <si>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</si>
  <si>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</si>
  <si>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</si>
  <si>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</si>
  <si>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</si>
  <si>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</si>
  <si>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</si>
  <si>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</si>
  <si>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</si>
  <si>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</si>
  <si>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</si>
  <si>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</si>
  <si>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</si>
  <si>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</si>
  <si>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</si>
  <si>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</si>
  <si>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</si>
  <si>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</si>
  <si>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</si>
  <si>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</si>
  <si>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</si>
  <si>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</si>
  <si>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</si>
  <si>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</si>
  <si>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</si>
  <si>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</si>
  <si>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</si>
  <si>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</si>
  <si>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</si>
  <si>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</si>
  <si>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</si>
  <si>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</si>
  <si>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</si>
  <si>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</si>
  <si>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</si>
  <si>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</si>
  <si>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</si>
  <si>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</si>
  <si>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</si>
  <si>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</si>
  <si>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</si>
  <si>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</si>
  <si>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</si>
  <si>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</si>
  <si>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</si>
  <si>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</si>
  <si>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</si>
  <si>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</si>
  <si>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</si>
  <si>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</si>
  <si>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</si>
  <si>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</si>
  <si>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</si>
  <si>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</si>
  <si>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</si>
  <si>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</si>
  <si>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</si>
  <si>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</si>
  <si>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</si>
  <si>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</si>
  <si>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</si>
  <si>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</si>
  <si>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</si>
  <si>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</si>
  <si>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</si>
  <si>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</si>
  <si>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</si>
  <si>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</si>
  <si>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</si>
  <si>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</si>
  <si>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</si>
  <si>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</si>
  <si>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</si>
  <si>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</si>
  <si>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</si>
  <si>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</si>
  <si>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</si>
  <si>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</si>
  <si>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</si>
  <si>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</si>
  <si>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</si>
  <si>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</si>
  <si>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</si>
  <si>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</si>
  <si>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</si>
  <si>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</si>
  <si>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</si>
  <si>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</si>
  <si>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</si>
  <si>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</si>
  <si>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</si>
  <si>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</si>
  <si>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</si>
  <si>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</si>
  <si>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</si>
  <si>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</si>
  <si>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</si>
  <si>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</si>
  <si>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</si>
  <si>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</si>
  <si>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</si>
  <si>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</si>
  <si>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</si>
  <si>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</si>
  <si>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</si>
  <si>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</si>
  <si>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</si>
  <si>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</si>
  <si>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</si>
  <si>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</si>
  <si>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</si>
  <si>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</si>
  <si>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</si>
  <si>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</si>
  <si>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</si>
  <si>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</si>
  <si>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</si>
  <si>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</si>
  <si>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</si>
  <si>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</si>
  <si>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</si>
  <si>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</si>
  <si>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</si>
  <si>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</si>
  <si>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</si>
  <si>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</si>
  <si>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</si>
  <si>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</si>
  <si>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</si>
  <si>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</si>
  <si>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</si>
  <si>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</si>
  <si>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</si>
  <si>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</si>
  <si>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</si>
  <si>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</si>
  <si>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</si>
  <si>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</si>
  <si>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</si>
  <si>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</si>
  <si>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</si>
  <si>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</si>
  <si>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</si>
  <si>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</si>
  <si>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</si>
  <si>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</si>
  <si>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</si>
  <si>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</si>
  <si>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</si>
  <si>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</si>
  <si>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</si>
  <si>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</si>
  <si>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</si>
  <si>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</si>
  <si>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</si>
  <si>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</si>
  <si>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</si>
  <si>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</si>
  <si>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</si>
  <si>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</si>
  <si>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</si>
  <si>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</si>
  <si>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</si>
  <si>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</si>
  <si>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</si>
  <si>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</si>
  <si>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</si>
  <si>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</si>
  <si>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</si>
  <si>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</si>
  <si>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</si>
  <si>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</si>
  <si>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</si>
  <si>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</si>
  <si>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</si>
  <si>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</si>
  <si>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</si>
  <si>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</si>
  <si>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</si>
  <si>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</si>
  <si>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</si>
  <si>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</si>
  <si>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</si>
  <si>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</si>
  <si>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</si>
  <si>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</si>
  <si>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</si>
  <si>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</si>
  <si>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</si>
  <si>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</si>
  <si>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</si>
  <si>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</si>
  <si>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</si>
  <si>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</si>
  <si>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</si>
  <si>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</si>
  <si>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</si>
  <si>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</si>
  <si>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</si>
  <si>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</si>
  <si>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</si>
  <si>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</si>
  <si>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</si>
  <si>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</si>
  <si>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</si>
  <si>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</si>
  <si>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</si>
  <si>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</si>
  <si>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</si>
  <si>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</si>
  <si>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</si>
  <si>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</si>
  <si>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</si>
  <si>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</si>
  <si>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</si>
  <si>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</si>
  <si>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</si>
  <si>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</si>
  <si>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</si>
  <si>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</si>
  <si>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</si>
  <si>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</si>
  <si>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</si>
  <si>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</si>
  <si>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</si>
  <si>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</si>
  <si>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</si>
  <si>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</si>
  <si>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</si>
  <si>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</si>
  <si>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</si>
  <si>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</si>
  <si>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</si>
  <si>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</si>
  <si>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</si>
  <si>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</si>
  <si>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</si>
  <si>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</si>
  <si>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</si>
  <si>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</si>
  <si>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</si>
  <si>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</si>
  <si>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</si>
  <si>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</si>
  <si>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</si>
  <si>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</si>
  <si>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</si>
  <si>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</si>
  <si>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</si>
  <si>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</si>
  <si>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</si>
  <si>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</si>
  <si>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</si>
  <si>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</si>
  <si>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</si>
  <si>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</si>
  <si>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</si>
  <si>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</si>
  <si>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</si>
  <si>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</si>
  <si>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</si>
  <si>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</si>
  <si>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</si>
  <si>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</si>
  <si>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</si>
  <si>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</si>
  <si>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</si>
  <si>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</si>
  <si>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</si>
  <si>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</si>
  <si>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</si>
  <si>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</si>
  <si>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</si>
  <si>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</si>
  <si>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</si>
  <si>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</si>
  <si>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</si>
  <si>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</si>
  <si>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</si>
  <si>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</si>
  <si>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</si>
  <si>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</si>
  <si>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</si>
  <si>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</si>
  <si>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</si>
  <si>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</si>
  <si>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</si>
  <si>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</si>
  <si>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</si>
  <si>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</si>
  <si>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</si>
  <si>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</si>
  <si>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</si>
  <si>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</si>
  <si>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</si>
  <si>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</si>
  <si>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</si>
  <si>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</si>
  <si>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</si>
  <si>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</si>
  <si>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</si>
  <si>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</si>
  <si>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</si>
  <si>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</si>
  <si>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</si>
  <si>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</si>
  <si>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</si>
  <si>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</si>
  <si>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</si>
  <si>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</si>
  <si>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</si>
  <si>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</si>
  <si>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</si>
  <si>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</si>
  <si>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</si>
  <si>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</si>
  <si>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</si>
  <si>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</si>
  <si>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</si>
  <si>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</si>
  <si>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</si>
  <si>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</si>
  <si>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</si>
  <si>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</si>
  <si>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</si>
  <si>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</si>
  <si>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</si>
  <si>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</si>
  <si>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</si>
  <si>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</si>
  <si>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</si>
  <si>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</si>
  <si>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</si>
  <si>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</si>
  <si>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</si>
  <si>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</si>
  <si>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</si>
  <si>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</si>
  <si>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</si>
  <si>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</si>
  <si>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</si>
  <si>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</si>
  <si>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</si>
  <si>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</si>
  <si>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</si>
  <si>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</si>
  <si>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</si>
  <si>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</si>
  <si>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</si>
  <si>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</si>
  <si>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</si>
  <si>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</si>
  <si>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</si>
  <si>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</si>
  <si>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</si>
  <si>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</si>
  <si>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</si>
  <si>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</si>
  <si>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</si>
  <si>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</si>
  <si>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</si>
  <si>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</si>
  <si>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</si>
  <si>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</si>
  <si>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</si>
  <si>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</si>
  <si>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</si>
  <si>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</si>
  <si>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</si>
  <si>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</si>
  <si>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</si>
  <si>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</si>
  <si>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</si>
  <si>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</si>
  <si>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</si>
  <si>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</si>
  <si>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</si>
  <si>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</si>
  <si>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</si>
  <si>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</si>
  <si>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</si>
  <si>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</si>
  <si>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</si>
  <si>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</si>
  <si>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</si>
  <si>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</si>
  <si>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</si>
  <si>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</si>
  <si>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</si>
  <si>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</si>
  <si>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</si>
  <si>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</si>
  <si>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</si>
  <si>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</si>
  <si>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</si>
  <si>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</si>
  <si>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</si>
  <si>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</si>
  <si>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</si>
  <si>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</si>
  <si>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</si>
  <si>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</si>
  <si>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</si>
  <si>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</si>
  <si>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</si>
  <si>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</si>
  <si>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</si>
  <si>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</si>
  <si>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</si>
  <si>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</si>
  <si>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</si>
  <si>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</si>
  <si>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</si>
  <si>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</si>
  <si>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</si>
  <si>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</si>
  <si>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</si>
  <si>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</si>
  <si>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</si>
  <si>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</si>
  <si>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</si>
  <si>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</si>
  <si>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</si>
  <si>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</si>
  <si>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</si>
  <si>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</si>
  <si>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</si>
  <si>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</si>
  <si>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</si>
  <si>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</si>
  <si>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</si>
  <si>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</si>
  <si>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</si>
  <si>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</si>
  <si>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</si>
  <si>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</si>
  <si>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</si>
  <si>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</si>
  <si>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</si>
  <si>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</si>
  <si>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</si>
  <si>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</si>
  <si>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</si>
  <si>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</si>
  <si>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</si>
  <si>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</si>
  <si>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</si>
  <si>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</si>
  <si>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</si>
  <si>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</si>
  <si>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</si>
  <si>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</si>
  <si>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</si>
  <si>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</si>
  <si>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</si>
  <si>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</si>
  <si>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</si>
  <si>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</si>
  <si>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</si>
  <si>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</si>
  <si>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</si>
  <si>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</si>
  <si>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</si>
  <si>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</si>
  <si>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</si>
  <si>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</si>
  <si>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</si>
  <si>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</si>
  <si>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</si>
  <si>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</si>
  <si>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</si>
  <si>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</si>
  <si>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</si>
  <si>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</si>
  <si>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</si>
  <si>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</si>
  <si>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</si>
  <si>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</si>
  <si>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</si>
  <si>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</si>
  <si>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</si>
  <si>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</si>
  <si>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</si>
  <si>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</si>
  <si>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</si>
  <si>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</si>
  <si>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</si>
  <si>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</si>
  <si>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</si>
  <si>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</si>
  <si>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</si>
  <si>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</si>
  <si>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</si>
  <si>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</si>
  <si>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</si>
  <si>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</si>
  <si>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</si>
  <si>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</si>
  <si>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</si>
  <si>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</si>
  <si>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</si>
  <si>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</si>
  <si>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</si>
  <si>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</si>
  <si>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</si>
  <si>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</si>
  <si>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</si>
  <si>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</si>
  <si>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</si>
  <si>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</si>
  <si>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</si>
  <si>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</si>
  <si>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</si>
  <si>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</si>
  <si>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</si>
  <si>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</si>
  <si>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</si>
  <si>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</si>
  <si>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</si>
  <si>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</si>
  <si>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</si>
  <si>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</si>
  <si>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</si>
  <si>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</si>
  <si>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</si>
  <si>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</si>
  <si>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</si>
  <si>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</si>
  <si>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</si>
  <si>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</si>
  <si>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</si>
  <si>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</si>
  <si>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</si>
  <si>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</si>
  <si>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</si>
  <si>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</si>
  <si>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</si>
  <si>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</si>
  <si>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</si>
  <si>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</si>
  <si>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</si>
  <si>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</si>
  <si>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</si>
  <si>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</si>
  <si>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</si>
  <si>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</si>
  <si>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</si>
  <si>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</si>
  <si>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</si>
  <si>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</si>
  <si>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</si>
  <si>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</si>
  <si>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</si>
  <si>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</si>
  <si>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</si>
  <si>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</si>
  <si>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</si>
  <si>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</si>
  <si>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</si>
  <si>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</si>
  <si>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</si>
  <si>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</si>
  <si>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</si>
  <si>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</si>
  <si>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</si>
  <si>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</si>
  <si>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</si>
  <si>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</si>
  <si>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</si>
  <si>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</si>
  <si>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</si>
  <si>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</si>
  <si>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</si>
  <si>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</si>
  <si>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</si>
  <si>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</si>
  <si>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</si>
  <si>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</si>
  <si>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</si>
  <si>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</si>
  <si>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</si>
  <si>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</si>
  <si>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</si>
  <si>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</si>
  <si>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</si>
  <si>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</si>
  <si>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</si>
  <si>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</si>
  <si>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</si>
  <si>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</si>
  <si>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</si>
  <si>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</si>
  <si>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</si>
  <si>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</si>
  <si>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</si>
  <si>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</si>
  <si>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</si>
  <si>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</si>
  <si>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</si>
  <si>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</si>
  <si>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</si>
  <si>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</si>
  <si>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</si>
  <si>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</si>
  <si>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</si>
  <si>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</si>
  <si>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</si>
  <si>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</si>
  <si>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</si>
  <si>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</si>
  <si>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</si>
  <si>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</si>
  <si>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</si>
  <si>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</si>
  <si>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</si>
  <si>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</si>
  <si>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</si>
  <si>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</si>
  <si>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</si>
  <si>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</si>
  <si>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</si>
  <si>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</si>
  <si>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</si>
  <si>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</si>
  <si>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</si>
  <si>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</si>
  <si>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</si>
  <si>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</si>
  <si>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</si>
  <si>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</si>
  <si>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</si>
  <si>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</si>
  <si>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</si>
  <si>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</si>
  <si>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</si>
  <si>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</si>
  <si>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</si>
  <si>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</si>
  <si>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</si>
  <si>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</si>
  <si>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</si>
  <si>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</si>
  <si>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</si>
  <si>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</si>
  <si>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</si>
  <si>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</si>
  <si>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</si>
  <si>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</si>
  <si>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</si>
  <si>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</si>
  <si>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</si>
  <si>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</si>
  <si>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</si>
  <si>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</si>
  <si>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</si>
  <si>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</si>
  <si>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</si>
  <si>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</si>
  <si>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</si>
  <si>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</si>
  <si>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</si>
  <si>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</si>
  <si>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</si>
  <si>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</si>
  <si>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</si>
  <si>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</si>
  <si>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</si>
  <si>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</si>
  <si>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</si>
  <si>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</si>
  <si>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</si>
  <si>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</si>
  <si>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</si>
  <si>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</si>
  <si>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</si>
  <si>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</si>
  <si>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</si>
  <si>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</si>
  <si>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</si>
  <si>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</si>
  <si>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</si>
  <si>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</si>
  <si>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</si>
  <si>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</si>
  <si>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</si>
  <si>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</si>
  <si>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</si>
  <si>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</si>
  <si>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</si>
  <si>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</si>
  <si>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</si>
  <si>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</si>
  <si>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</si>
  <si>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</si>
  <si>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</si>
  <si>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</si>
  <si>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</si>
  <si>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</si>
  <si>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</si>
  <si>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</si>
  <si>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</si>
  <si>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</si>
  <si>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</si>
  <si>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</si>
  <si>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</si>
  <si>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</si>
  <si>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</si>
  <si>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</si>
  <si>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</si>
  <si>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</si>
  <si>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</si>
  <si>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</si>
  <si>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</si>
  <si>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</si>
  <si>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</si>
  <si>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</si>
  <si>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</si>
  <si>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</si>
  <si>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</si>
  <si>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</si>
  <si>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</si>
  <si>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</si>
  <si>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</si>
  <si>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</si>
  <si>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</si>
  <si>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</si>
  <si>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</si>
  <si>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</si>
  <si>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</si>
  <si>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</si>
  <si>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</si>
  <si>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</si>
  <si>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</si>
  <si>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</si>
  <si>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</si>
  <si>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</si>
  <si>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</si>
  <si>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</si>
  <si>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</si>
  <si>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</si>
  <si>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</si>
  <si>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</si>
  <si>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</si>
  <si>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</si>
  <si>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</si>
  <si>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</si>
  <si>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</si>
  <si>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</si>
  <si>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</si>
  <si>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</si>
  <si>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</si>
  <si>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</si>
  <si>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</si>
  <si>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</si>
  <si>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</si>
  <si>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</si>
  <si>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</si>
  <si>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</si>
  <si>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</si>
  <si>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</si>
  <si>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</si>
  <si>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</si>
  <si>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</si>
  <si>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</si>
  <si>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</si>
  <si>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</si>
  <si>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</si>
  <si>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</si>
  <si>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</si>
  <si>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</si>
  <si>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</si>
  <si>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</si>
  <si>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</si>
  <si>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</si>
  <si>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</si>
  <si>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</si>
  <si>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</si>
  <si>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</si>
  <si>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</si>
  <si>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</si>
  <si>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</si>
  <si>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</si>
  <si>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</si>
  <si>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</si>
  <si>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</si>
  <si>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</si>
  <si>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</si>
  <si>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</si>
  <si>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</si>
  <si>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</si>
  <si>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</si>
  <si>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</si>
  <si>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</si>
  <si>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</si>
  <si>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</si>
  <si>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</si>
  <si>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</si>
  <si>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</si>
  <si>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</si>
  <si>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</si>
  <si>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</si>
  <si>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</si>
  <si>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</si>
  <si>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</si>
  <si>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</si>
  <si>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</si>
  <si>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</si>
  <si>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</si>
  <si>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</si>
  <si>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</si>
  <si>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</si>
  <si>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</si>
  <si>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</si>
  <si>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</si>
  <si>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</si>
  <si>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</si>
  <si>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</si>
  <si>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</si>
  <si>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</si>
  <si>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</si>
  <si>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</si>
  <si>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</si>
  <si>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</si>
  <si>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</si>
  <si>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</si>
  <si>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</si>
  <si>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</si>
  <si>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</si>
  <si>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</si>
  <si>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</si>
  <si>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</si>
  <si>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</si>
  <si>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</si>
  <si>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</si>
  <si>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</si>
  <si>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</si>
  <si>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</si>
  <si>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</si>
  <si>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</si>
  <si>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</si>
  <si>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</si>
  <si>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</si>
  <si>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</si>
  <si>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</si>
  <si>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</si>
  <si>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</si>
  <si>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</si>
  <si>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</si>
  <si>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</si>
  <si>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</si>
  <si>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</si>
  <si>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</si>
  <si>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</si>
  <si>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</si>
  <si>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</si>
  <si>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</si>
  <si>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</si>
  <si>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</si>
  <si>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</si>
  <si>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</si>
  <si>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</si>
  <si>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</si>
  <si>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</si>
  <si>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</si>
  <si>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</si>
  <si>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</si>
  <si>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</si>
  <si>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</si>
  <si>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</si>
  <si>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</si>
  <si>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</si>
  <si>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</si>
  <si>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</si>
  <si>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</si>
  <si>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</si>
  <si>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</si>
  <si>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</si>
  <si>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</si>
  <si>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</si>
  <si>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</si>
  <si>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</si>
  <si>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</si>
  <si>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</si>
  <si>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</si>
  <si>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</si>
  <si>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</si>
  <si>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</si>
  <si>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</si>
  <si>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</si>
  <si>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</si>
  <si>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</si>
  <si>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</si>
  <si>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</si>
  <si>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</si>
  <si>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</si>
  <si>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</si>
  <si>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</si>
  <si>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</si>
  <si>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</si>
  <si>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</si>
  <si>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</si>
  <si>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</si>
  <si>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</si>
  <si>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</si>
  <si>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</si>
  <si>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</si>
  <si>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</si>
  <si>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</si>
  <si>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</si>
  <si>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</si>
  <si>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</si>
  <si>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</si>
  <si>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</si>
  <si>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</si>
  <si>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</si>
  <si>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</si>
  <si>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</si>
  <si>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</si>
  <si>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</si>
  <si>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</si>
  <si>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</si>
  <si>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</si>
  <si>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</si>
  <si>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</si>
  <si>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</si>
  <si>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</si>
  <si>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</si>
  <si>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</si>
  <si>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</si>
  <si>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</si>
  <si>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</si>
  <si>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</si>
  <si>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</si>
  <si>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</si>
  <si>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</si>
  <si>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</si>
  <si>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</si>
  <si>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</si>
  <si>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</si>
  <si>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</si>
  <si>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</si>
  <si>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</si>
  <si>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</si>
  <si>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</si>
  <si>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</si>
  <si>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</si>
  <si>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</si>
  <si>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</si>
  <si>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</si>
  <si>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</si>
  <si>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</si>
  <si>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</si>
  <si>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</si>
  <si>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</si>
  <si>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</si>
  <si>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</si>
  <si>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</si>
  <si>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</si>
  <si>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</si>
  <si>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</si>
  <si>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</si>
  <si>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</si>
  <si>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</si>
  <si>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</si>
  <si>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</si>
  <si>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</si>
  <si>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</si>
  <si>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</si>
  <si>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</si>
  <si>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</si>
  <si>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</si>
  <si>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</si>
  <si>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</si>
  <si>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</si>
  <si>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</si>
  <si>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</si>
  <si>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</si>
  <si>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</si>
  <si>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</si>
  <si>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</si>
  <si>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</si>
  <si>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</si>
  <si>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</si>
  <si>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</si>
  <si>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</si>
  <si>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</si>
  <si>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</si>
  <si>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</si>
  <si>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</si>
  <si>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</si>
  <si>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</si>
  <si>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</si>
  <si>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</si>
  <si>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</si>
  <si>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</si>
  <si>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</si>
  <si>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</si>
  <si>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</si>
  <si>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</si>
  <si>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</si>
  <si>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</si>
  <si>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</si>
  <si>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</si>
  <si>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</si>
  <si>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</si>
  <si>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</si>
  <si>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</si>
  <si>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</si>
  <si>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</si>
  <si>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</si>
  <si>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</si>
  <si>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</si>
  <si>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</si>
  <si>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</si>
  <si>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</si>
  <si>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</si>
  <si>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</si>
  <si>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</si>
  <si>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</si>
  <si>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</si>
  <si>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</si>
  <si>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</si>
  <si>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</si>
  <si>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</si>
  <si>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</si>
  <si>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</si>
  <si>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</si>
  <si>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</si>
  <si>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</si>
  <si>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</si>
  <si>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</si>
  <si>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</si>
  <si>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</si>
  <si>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</si>
  <si>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</si>
  <si>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</si>
  <si>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</si>
  <si>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</si>
  <si>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</si>
  <si>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</si>
  <si>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</si>
  <si>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</si>
  <si>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</si>
  <si>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</si>
  <si>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</si>
  <si>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</si>
  <si>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</si>
  <si>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</si>
  <si>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</si>
  <si>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</si>
  <si>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</si>
  <si>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</si>
  <si>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</si>
  <si>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</si>
  <si>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</si>
  <si>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</si>
  <si>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</si>
  <si>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</si>
  <si>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</si>
  <si>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</si>
  <si>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</si>
  <si>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</si>
  <si>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</si>
  <si>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</si>
  <si>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</si>
  <si>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</si>
  <si>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</si>
  <si>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</si>
  <si>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</si>
  <si>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</si>
  <si>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</si>
  <si>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</si>
  <si>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</si>
  <si>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</si>
  <si>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</si>
  <si>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</si>
  <si>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</si>
  <si>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</si>
  <si>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</si>
  <si>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</si>
  <si>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</si>
  <si>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</si>
  <si>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</si>
  <si>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</si>
  <si>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</si>
  <si>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</si>
  <si>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</si>
  <si>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</si>
  <si>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</si>
  <si>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</si>
  <si>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</si>
  <si>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</si>
  <si>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</si>
  <si>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</si>
  <si>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</si>
  <si>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</si>
  <si>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</si>
  <si>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</si>
  <si>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</si>
  <si>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</si>
  <si>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</si>
  <si>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</si>
  <si>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</si>
  <si>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</si>
  <si>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</si>
  <si>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</si>
  <si>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</si>
  <si>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</si>
  <si>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</si>
  <si>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</si>
  <si>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</si>
  <si>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</si>
  <si>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</si>
  <si>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</si>
  <si>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</si>
  <si>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</si>
  <si>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</si>
  <si>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</si>
  <si>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</si>
  <si>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</si>
  <si>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</si>
  <si>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</si>
  <si>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</si>
  <si>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</si>
  <si>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</si>
  <si>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</si>
  <si>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</si>
  <si>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</si>
  <si>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</si>
  <si>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</si>
  <si>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</si>
  <si>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</si>
  <si>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</si>
  <si>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</si>
  <si>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</si>
  <si>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</si>
  <si>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</si>
  <si>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</si>
  <si>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</si>
  <si>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</si>
  <si>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</si>
  <si>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</si>
  <si>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</si>
  <si>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</si>
  <si>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</si>
  <si>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</si>
  <si>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</si>
  <si>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</si>
  <si>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</si>
  <si>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</si>
  <si>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</si>
  <si>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</si>
  <si>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</si>
  <si>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</si>
  <si>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</si>
  <si>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</si>
  <si>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</si>
  <si>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</si>
  <si>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</si>
  <si>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</si>
  <si>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</si>
  <si>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</si>
  <si>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</si>
  <si>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</si>
  <si>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</si>
  <si>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</si>
  <si>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</si>
  <si>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</si>
  <si>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</si>
  <si>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</si>
  <si>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</si>
  <si>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</si>
  <si>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</si>
  <si>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</si>
  <si>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</si>
  <si>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</si>
  <si>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</si>
  <si>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</si>
  <si>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</si>
  <si>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</si>
  <si>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</si>
  <si>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</si>
  <si>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</si>
  <si>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</si>
  <si>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</si>
  <si>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</si>
  <si>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</si>
  <si>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</si>
  <si>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</si>
  <si>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</si>
  <si>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</si>
  <si>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</si>
  <si>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</si>
  <si>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</si>
  <si>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</si>
  <si>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</si>
  <si>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</si>
  <si>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</si>
  <si>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</si>
  <si>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</si>
  <si>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</si>
  <si>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</si>
  <si>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</si>
  <si>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</si>
  <si>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</si>
  <si>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</si>
  <si>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</si>
  <si>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</si>
  <si>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</si>
  <si>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</si>
  <si>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</si>
  <si>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</si>
  <si>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</si>
  <si>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</si>
  <si>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</si>
  <si>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</si>
  <si>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</si>
  <si>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</si>
  <si>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</si>
  <si>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</si>
  <si>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</si>
  <si>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</si>
  <si>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</si>
  <si>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</si>
  <si>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</si>
  <si>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</si>
  <si>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</si>
  <si>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</si>
  <si>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</si>
  <si>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</si>
  <si>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</si>
  <si>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</si>
  <si>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</si>
  <si>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</si>
  <si>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</si>
  <si>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</si>
  <si>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</si>
  <si>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</si>
  <si>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</si>
  <si>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</si>
  <si>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</si>
  <si>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</si>
  <si>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</si>
  <si>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</si>
  <si>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</si>
  <si>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</si>
  <si>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</si>
  <si>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</si>
  <si>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</si>
  <si>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</si>
  <si>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</si>
  <si>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</si>
  <si>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</si>
  <si>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</si>
  <si>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</si>
  <si>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</si>
  <si>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</si>
  <si>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</si>
  <si>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</si>
  <si>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</si>
  <si>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</si>
  <si>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</si>
  <si>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</si>
  <si>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</si>
  <si>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</si>
  <si>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</si>
  <si>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</si>
  <si>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</si>
  <si>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</si>
  <si>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</si>
  <si>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</si>
  <si>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</si>
  <si>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</si>
  <si>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</si>
  <si>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</si>
  <si>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</si>
  <si>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</si>
  <si>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</si>
  <si>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</si>
  <si>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</si>
  <si>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</si>
  <si>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</si>
  <si>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</si>
  <si>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</si>
  <si>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</si>
  <si>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</si>
  <si>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</si>
  <si>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</si>
  <si>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</si>
  <si>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</si>
  <si>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</si>
  <si>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</si>
  <si>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</si>
  <si>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</si>
  <si>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</si>
  <si>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</si>
  <si>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</si>
  <si>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</si>
  <si>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</si>
  <si>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</si>
  <si>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</si>
  <si>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</si>
  <si>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</si>
  <si>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</si>
  <si>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</si>
  <si>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</si>
  <si>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</si>
  <si>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</si>
  <si>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</si>
  <si>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</si>
  <si>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</si>
  <si>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</si>
  <si>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</si>
  <si>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</si>
  <si>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</si>
  <si>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</si>
  <si>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</si>
  <si>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</si>
  <si>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</si>
  <si>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</si>
  <si>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</si>
  <si>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</si>
  <si>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</si>
  <si>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</si>
  <si>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</si>
  <si>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</si>
  <si>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</si>
  <si>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</si>
  <si>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</si>
  <si>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</si>
  <si>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</si>
  <si>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</si>
  <si>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</si>
  <si>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</si>
  <si>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</si>
  <si>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</si>
  <si>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</si>
  <si>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</si>
  <si>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</si>
  <si>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</si>
  <si>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</si>
  <si>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</si>
  <si>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</si>
  <si>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</si>
  <si>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</si>
  <si>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</si>
  <si>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</si>
  <si>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</si>
  <si>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</si>
  <si>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</si>
  <si>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</si>
  <si>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</si>
  <si>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</si>
  <si>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</si>
  <si>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</si>
  <si>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</si>
  <si>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</si>
  <si>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</si>
  <si>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</si>
  <si>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</si>
  <si>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</si>
  <si>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</si>
  <si>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</si>
  <si>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</si>
  <si>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</si>
  <si>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</si>
  <si>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</si>
  <si>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</si>
  <si>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</si>
  <si>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</si>
  <si>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</si>
  <si>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</si>
  <si>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</si>
  <si>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</si>
  <si>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</si>
  <si>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</si>
  <si>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</si>
  <si>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</si>
  <si>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</si>
  <si>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</si>
  <si>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</si>
  <si>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</si>
  <si>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</si>
  <si>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</si>
  <si>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</si>
  <si>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</si>
  <si>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</si>
  <si>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</si>
  <si>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</si>
  <si>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</si>
  <si>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</si>
  <si>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</si>
  <si>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</si>
  <si>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</si>
  <si>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</si>
  <si>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</si>
  <si>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</si>
  <si>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</si>
  <si>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</si>
  <si>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</si>
  <si>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</si>
  <si>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</si>
  <si>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</si>
  <si>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</si>
  <si>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</si>
  <si>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</si>
  <si>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</si>
  <si>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</si>
  <si>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</si>
  <si>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</si>
  <si>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</si>
  <si>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</si>
  <si>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</si>
  <si>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</si>
  <si>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</si>
  <si>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</si>
  <si>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</si>
  <si>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</si>
  <si>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</si>
  <si>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</si>
  <si>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</si>
  <si>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</si>
  <si>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</si>
  <si>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</si>
  <si>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</si>
  <si>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</si>
  <si>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</si>
  <si>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</si>
  <si>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</si>
  <si>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</si>
  <si>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</si>
  <si>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</si>
  <si>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</si>
  <si>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</si>
  <si>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</si>
  <si>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</si>
  <si>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</si>
  <si>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</si>
  <si>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</si>
  <si>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</si>
  <si>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</si>
  <si>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</si>
  <si>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</si>
  <si>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</si>
  <si>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</si>
  <si>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</si>
  <si>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</si>
  <si>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</si>
  <si>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</si>
  <si>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</si>
  <si>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</si>
  <si>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</si>
  <si>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</si>
  <si>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</si>
  <si>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</si>
  <si>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</si>
  <si>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</si>
  <si>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</si>
  <si>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</si>
  <si>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</si>
  <si>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</si>
  <si>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</si>
  <si>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</si>
  <si>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</si>
  <si>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</si>
  <si>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</si>
  <si>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</si>
  <si>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</si>
  <si>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</si>
  <si>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</si>
  <si>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</si>
  <si>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</si>
  <si>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</si>
  <si>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</si>
  <si>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</si>
  <si>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</si>
  <si>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</si>
  <si>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</si>
  <si>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</si>
  <si>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</si>
  <si>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</si>
  <si>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</si>
  <si>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</si>
  <si>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</si>
  <si>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</si>
  <si>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</si>
  <si>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</si>
  <si>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</si>
  <si>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</si>
  <si>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</si>
  <si>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</si>
  <si>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</si>
  <si>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</si>
  <si>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</si>
  <si>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</si>
  <si>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</si>
  <si>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</si>
  <si>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</si>
  <si>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</si>
  <si>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</si>
  <si>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</si>
  <si>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</si>
  <si>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</si>
  <si>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</si>
  <si>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</si>
  <si>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</si>
  <si>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</si>
  <si>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</si>
  <si>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</si>
  <si>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</si>
  <si>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</si>
  <si>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</si>
  <si>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</si>
  <si>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</si>
  <si>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</si>
  <si>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</si>
  <si>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</si>
  <si>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</si>
  <si>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</si>
  <si>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</si>
  <si>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</si>
  <si>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</si>
  <si>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</si>
  <si>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</si>
  <si>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</si>
  <si>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</si>
  <si>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</si>
  <si>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</si>
  <si>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</si>
  <si>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</si>
  <si>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</si>
  <si>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</si>
  <si>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</si>
  <si>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</si>
  <si>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</si>
  <si>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</si>
  <si>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</si>
  <si>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</si>
  <si>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</si>
  <si>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</si>
  <si>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</si>
  <si>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</si>
  <si>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</si>
  <si>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</si>
  <si>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</si>
  <si>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</si>
  <si>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</si>
  <si>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</si>
  <si>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</si>
  <si>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</si>
  <si>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</si>
  <si>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</si>
  <si>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</si>
  <si>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</si>
  <si>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</si>
  <si>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</si>
  <si>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</si>
  <si>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</si>
  <si>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</si>
  <si>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</si>
  <si>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</si>
  <si>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</si>
  <si>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</si>
  <si>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</si>
  <si>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</si>
  <si>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</si>
  <si>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</si>
  <si>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</si>
  <si>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</si>
  <si>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</si>
  <si>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</si>
  <si>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</si>
  <si>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</si>
  <si>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</si>
  <si>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</si>
  <si>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</si>
  <si>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</si>
  <si>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</si>
  <si>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</si>
  <si>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</si>
  <si>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</si>
  <si>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</si>
  <si>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</si>
  <si>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</si>
  <si>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</si>
  <si>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</si>
  <si>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</si>
  <si>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</si>
  <si>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</si>
  <si>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</si>
  <si>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</si>
  <si>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</si>
  <si>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</si>
  <si>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</si>
  <si>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</si>
  <si>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</si>
  <si>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</si>
  <si>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</si>
  <si>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</si>
  <si>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</si>
  <si>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</si>
  <si>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</si>
  <si>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</si>
  <si>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</si>
  <si>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</si>
  <si>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</si>
  <si>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</si>
  <si>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</si>
  <si>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</si>
  <si>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</si>
  <si>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</si>
  <si>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</si>
  <si>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</si>
  <si>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</si>
  <si>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</si>
  <si>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</si>
  <si>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</si>
  <si>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</si>
  <si>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</si>
  <si>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</si>
  <si>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</si>
  <si>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</si>
  <si>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</si>
  <si>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</si>
  <si>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</si>
  <si>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</si>
  <si>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</si>
  <si>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</si>
  <si>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</si>
  <si>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</si>
  <si>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</si>
  <si>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</si>
  <si>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</si>
  <si>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</si>
  <si>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</si>
  <si>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</si>
  <si>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</si>
  <si>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</si>
  <si>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</si>
  <si>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</si>
  <si>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</si>
  <si>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</si>
  <si>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</si>
  <si>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</si>
  <si>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</si>
  <si>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</si>
  <si>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</si>
  <si>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</si>
  <si>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</si>
  <si>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</si>
  <si>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</si>
  <si>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</si>
  <si>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</si>
  <si>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</si>
  <si>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</si>
  <si>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</si>
  <si>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</si>
  <si>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</si>
  <si>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</si>
  <si>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</si>
  <si>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</si>
  <si>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</si>
  <si>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</si>
  <si>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</si>
  <si>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</si>
  <si>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</si>
  <si>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</si>
  <si>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</si>
  <si>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</si>
  <si>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</si>
  <si>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</si>
  <si>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</si>
  <si>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</si>
  <si>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</si>
  <si>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</si>
  <si>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</si>
  <si>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</si>
  <si>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</si>
  <si>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</si>
  <si>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</si>
  <si>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</si>
  <si>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</si>
  <si>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</si>
  <si>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</si>
  <si>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</si>
  <si>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</si>
  <si>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</si>
  <si>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</si>
  <si>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</si>
  <si>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</si>
  <si>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</si>
  <si>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</si>
  <si>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</si>
  <si>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</si>
  <si>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</si>
  <si>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</si>
  <si>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</si>
  <si>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</si>
  <si>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</si>
  <si>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</si>
  <si>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</si>
  <si>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</si>
  <si>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</si>
  <si>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</si>
  <si>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</si>
  <si>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</si>
  <si>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</si>
  <si>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</si>
  <si>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</si>
  <si>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</si>
  <si>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</si>
  <si>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</si>
  <si>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</si>
  <si>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</si>
  <si>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</si>
  <si>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</si>
  <si>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</si>
  <si>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</si>
  <si>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</si>
  <si>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</si>
  <si>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</si>
  <si>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</si>
  <si>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</si>
  <si>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</si>
  <si>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</si>
  <si>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</si>
  <si>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</si>
  <si>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</si>
  <si>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</si>
  <si>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</si>
  <si>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</si>
  <si>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</si>
  <si>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</si>
  <si>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</si>
  <si>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</si>
  <si>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</si>
  <si>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</si>
  <si>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</si>
  <si>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</si>
  <si>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</si>
  <si>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</si>
  <si>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</si>
  <si>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</si>
  <si>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</si>
  <si>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</si>
  <si>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</si>
  <si>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</si>
  <si>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</si>
  <si>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</si>
  <si>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</si>
  <si>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</si>
  <si>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</si>
  <si>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</si>
  <si>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</si>
  <si>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</si>
  <si>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</si>
  <si>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</si>
  <si>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</si>
  <si>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</si>
  <si>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</si>
  <si>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</si>
  <si>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</si>
  <si>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</si>
  <si>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</si>
  <si>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</si>
  <si>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</si>
  <si>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</si>
  <si>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</si>
  <si>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</si>
  <si>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</si>
  <si>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</si>
  <si>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</si>
  <si>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</si>
  <si>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</si>
  <si>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</si>
  <si>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</si>
  <si>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</si>
  <si>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</si>
  <si>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</si>
  <si>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</si>
  <si>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</si>
  <si>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</si>
  <si>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</si>
  <si>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</si>
  <si>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</si>
  <si>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</si>
  <si>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</si>
  <si>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</si>
  <si>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</si>
  <si>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</si>
  <si>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</si>
  <si>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</si>
  <si>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</si>
  <si>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</si>
  <si>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</si>
  <si>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</si>
  <si>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</si>
  <si>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</si>
  <si>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</si>
  <si>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</si>
  <si>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</si>
  <si>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</si>
  <si>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</si>
  <si>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</si>
  <si>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</si>
  <si>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</si>
  <si>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</si>
  <si>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</si>
  <si>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</si>
  <si>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</si>
  <si>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</si>
  <si>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</si>
  <si>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</si>
  <si>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</si>
  <si>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</si>
  <si>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</si>
  <si>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</si>
  <si>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</si>
  <si>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</si>
  <si>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</si>
  <si>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</si>
  <si>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</si>
  <si>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</si>
  <si>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</si>
  <si>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</si>
  <si>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</si>
  <si>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</si>
  <si>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</si>
  <si>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</si>
  <si>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</si>
  <si>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</si>
  <si>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</si>
  <si>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</si>
  <si>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</si>
  <si>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</si>
  <si>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</si>
  <si>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</si>
  <si>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</si>
  <si>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</si>
  <si>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</si>
  <si>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</si>
  <si>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</si>
  <si>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</si>
  <si>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</si>
  <si>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</si>
  <si>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</si>
  <si>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</si>
  <si>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</si>
  <si>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</si>
  <si>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</si>
  <si>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</si>
  <si>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</si>
  <si>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</si>
  <si>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</si>
  <si>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</si>
  <si>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</si>
  <si>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</si>
  <si>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</si>
  <si>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</si>
  <si>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</si>
  <si>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</si>
  <si>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</si>
  <si>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</si>
  <si>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</si>
  <si>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</si>
  <si>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</si>
  <si>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</si>
  <si>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</si>
  <si>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</si>
  <si>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</si>
  <si>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</si>
  <si>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</si>
  <si>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</si>
  <si>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</si>
  <si>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</si>
  <si>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</si>
  <si>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</si>
  <si>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</si>
  <si>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</si>
  <si>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</si>
  <si>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</si>
  <si>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</si>
  <si>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</si>
  <si>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</si>
  <si>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</si>
  <si>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</si>
  <si>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</si>
  <si>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</si>
  <si>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</si>
  <si>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</si>
  <si>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</si>
  <si>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</si>
  <si>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</si>
  <si>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</si>
  <si>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</si>
  <si>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</si>
  <si>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</si>
  <si>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</si>
  <si>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</si>
  <si>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</si>
  <si>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</si>
  <si>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</si>
  <si>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</si>
  <si>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</si>
  <si>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</si>
  <si>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</si>
  <si>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</si>
  <si>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</si>
  <si>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</si>
  <si>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</si>
  <si>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</si>
  <si>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</si>
  <si>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</si>
  <si>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</si>
  <si>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</si>
  <si>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</si>
  <si>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</si>
  <si>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</si>
  <si>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</si>
  <si>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</si>
  <si>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</si>
  <si>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</si>
  <si>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</si>
  <si>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</si>
  <si>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</si>
  <si>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</si>
  <si>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</si>
  <si>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</si>
  <si>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</si>
  <si>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</si>
  <si>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</si>
  <si>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</si>
  <si>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</si>
  <si>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</si>
  <si>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</si>
  <si>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</si>
  <si>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</si>
  <si>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</si>
  <si>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</si>
  <si>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</si>
  <si>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</si>
  <si>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</si>
  <si>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</si>
  <si>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</si>
  <si>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</si>
  <si>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</si>
  <si>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</si>
  <si>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</si>
  <si>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</si>
  <si>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</si>
  <si>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</si>
  <si>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</si>
  <si>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</si>
  <si>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</si>
  <si>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</si>
  <si>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</si>
  <si>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</si>
  <si>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</si>
  <si>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</si>
  <si>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</si>
  <si>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</si>
  <si>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</si>
  <si>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</si>
  <si>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</si>
  <si>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</si>
  <si>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</si>
  <si>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</si>
  <si>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</si>
  <si>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</si>
  <si>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</si>
  <si>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</si>
  <si>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</si>
  <si>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</si>
  <si>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</si>
  <si>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</si>
  <si>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</si>
  <si>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</si>
  <si>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</si>
  <si>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</si>
  <si>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</si>
  <si>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</si>
  <si>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</si>
  <si>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</si>
  <si>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</si>
  <si>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</si>
  <si>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</si>
  <si>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</si>
  <si>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</si>
  <si>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</si>
  <si>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</si>
  <si>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</si>
  <si>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</si>
  <si>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</si>
  <si>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</si>
  <si>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</si>
  <si>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</si>
  <si>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</si>
  <si>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</si>
  <si>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</si>
  <si>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</si>
  <si>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</si>
  <si>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</si>
  <si>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</si>
  <si>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</si>
  <si>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</si>
  <si>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</si>
  <si>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</si>
  <si>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</si>
  <si>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</si>
  <si>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</si>
  <si>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</si>
  <si>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</si>
  <si>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</si>
  <si>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</si>
  <si>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</si>
  <si>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</si>
  <si>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</si>
  <si>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</si>
  <si>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</si>
  <si>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</si>
  <si>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</si>
  <si>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</si>
  <si>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</si>
  <si>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</si>
  <si>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</si>
  <si>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</si>
  <si>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</si>
  <si>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</si>
  <si>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</si>
  <si>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</si>
  <si>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</si>
  <si>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</si>
  <si>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</si>
  <si>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</si>
  <si>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</si>
  <si>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</si>
  <si>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</si>
  <si>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</si>
  <si>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</si>
  <si>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</si>
  <si>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</si>
  <si>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</si>
  <si>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</si>
  <si>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</si>
  <si>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</si>
  <si>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</si>
  <si>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</si>
  <si>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</si>
  <si>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</si>
  <si>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</si>
  <si>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</si>
  <si>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</si>
  <si>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</si>
  <si>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</si>
  <si>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</si>
  <si>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</si>
  <si>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</si>
  <si>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</si>
  <si>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</si>
  <si>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</si>
  <si>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</si>
  <si>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</si>
  <si>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</si>
  <si>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</si>
  <si>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</si>
  <si>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</si>
  <si>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</si>
  <si>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</si>
  <si>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</si>
  <si>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</si>
  <si>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</si>
  <si>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</si>
  <si>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</si>
  <si>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</si>
  <si>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</si>
  <si>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</si>
  <si>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</si>
  <si>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</si>
  <si>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</si>
  <si>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</si>
  <si>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</si>
  <si>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</si>
  <si>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</si>
  <si>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</si>
  <si>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</si>
  <si>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</si>
  <si>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</si>
  <si>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</si>
  <si>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</si>
  <si>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</si>
  <si>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</si>
  <si>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</si>
  <si>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</si>
  <si>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</si>
  <si>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</si>
  <si>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</si>
  <si>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</si>
  <si>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</si>
  <si>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</si>
  <si>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</si>
  <si>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</si>
  <si>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</si>
  <si>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</si>
  <si>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</si>
  <si>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</si>
  <si>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</si>
  <si>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</si>
  <si>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</si>
  <si>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</si>
  <si>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</si>
  <si>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</si>
  <si>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</si>
  <si>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</si>
  <si>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</si>
  <si>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</si>
  <si>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</si>
  <si>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</si>
  <si>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</si>
  <si>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</si>
  <si>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</si>
  <si>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</si>
  <si>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</si>
  <si>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</si>
  <si>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</si>
  <si>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</si>
  <si>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</si>
  <si>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</si>
  <si>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</si>
  <si>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</si>
  <si>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</si>
  <si>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</si>
  <si>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</si>
  <si>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</si>
  <si>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</si>
  <si>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</si>
  <si>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</si>
  <si>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</si>
  <si>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</si>
  <si>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</si>
  <si>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</si>
  <si>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</si>
  <si>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</si>
  <si>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</si>
  <si>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</si>
  <si>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</si>
  <si>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</si>
  <si>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</si>
  <si>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</si>
  <si>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</si>
  <si>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</si>
  <si>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</si>
  <si>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</si>
  <si>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</si>
  <si>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</si>
  <si>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</si>
  <si>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</si>
  <si>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</si>
  <si>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</si>
  <si>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</si>
  <si>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</si>
  <si>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</si>
  <si>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</si>
  <si>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</si>
  <si>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</si>
  <si>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</si>
  <si>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</si>
  <si>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</si>
  <si>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</si>
  <si>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</si>
  <si>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</si>
  <si>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</si>
  <si>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</si>
  <si>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</si>
  <si>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</si>
  <si>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</si>
  <si>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</si>
  <si>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</si>
  <si>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</si>
  <si>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</si>
  <si>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</si>
  <si>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</si>
  <si>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</si>
  <si>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</si>
  <si>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</si>
  <si>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</si>
  <si>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</si>
  <si>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</si>
  <si>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</si>
  <si>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</si>
  <si>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</si>
  <si>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</si>
  <si>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</si>
  <si>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</si>
  <si>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</si>
  <si>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</si>
  <si>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</si>
  <si>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</si>
  <si>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</si>
  <si>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</si>
  <si>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</si>
  <si>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</si>
  <si>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</si>
  <si>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</si>
  <si>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</si>
  <si>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</si>
  <si>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</si>
  <si>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</si>
  <si>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</si>
  <si>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</si>
  <si>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</si>
  <si>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</si>
  <si>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</si>
  <si>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</si>
  <si>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</si>
  <si>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</si>
  <si>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</si>
  <si>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</si>
  <si>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</si>
  <si>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</si>
  <si>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</si>
  <si>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</si>
  <si>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</si>
  <si>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</si>
  <si>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</si>
  <si>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</si>
  <si>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</si>
  <si>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</si>
  <si>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</si>
  <si>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</si>
  <si>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</si>
  <si>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</si>
  <si>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</si>
  <si>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</si>
  <si>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</si>
  <si>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</si>
  <si>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</si>
  <si>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</si>
  <si>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</si>
  <si>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</si>
  <si>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</si>
  <si>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</si>
  <si>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</si>
  <si>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</si>
  <si>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</si>
  <si>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</si>
  <si>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</si>
  <si>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</si>
  <si>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</si>
  <si>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</si>
  <si>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</si>
  <si>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</si>
  <si>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</si>
  <si>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</si>
  <si>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</si>
  <si>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</si>
  <si>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</si>
  <si>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</si>
  <si>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</si>
  <si>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</si>
  <si>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</si>
  <si>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</si>
  <si>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</si>
  <si>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</si>
  <si>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</si>
  <si>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</si>
  <si>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</si>
  <si>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</si>
  <si>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</si>
  <si>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</si>
  <si>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</si>
  <si>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</si>
  <si>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</si>
  <si>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</si>
  <si>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</si>
  <si>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</si>
  <si>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</si>
  <si>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</si>
  <si>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</si>
  <si>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</si>
  <si>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</si>
  <si>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</si>
  <si>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</si>
  <si>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</si>
  <si>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</si>
  <si>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</si>
  <si>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</si>
  <si>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</si>
  <si>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</si>
  <si>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</si>
  <si>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</si>
  <si>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</si>
  <si>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</si>
  <si>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</si>
  <si>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</si>
  <si>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</si>
  <si>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</si>
  <si>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</si>
  <si>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</si>
  <si>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</si>
  <si>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</si>
  <si>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</si>
  <si>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</si>
  <si>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</si>
  <si>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</si>
  <si>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</si>
  <si>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</si>
  <si>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</si>
  <si>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</si>
  <si>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</si>
  <si>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</si>
  <si>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</si>
  <si>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</si>
  <si>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</si>
  <si>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</si>
  <si>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</si>
  <si>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</si>
  <si>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</si>
  <si>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</si>
  <si>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</si>
  <si>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</si>
  <si>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</si>
  <si>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</si>
  <si>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</si>
  <si>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</si>
  <si>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</si>
  <si>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</si>
  <si>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</si>
  <si>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</si>
  <si>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</si>
  <si>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</si>
  <si>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</si>
  <si>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</si>
  <si>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</si>
  <si>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</si>
  <si>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</si>
  <si>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</si>
  <si>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</si>
  <si>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</si>
  <si>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</si>
  <si>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</si>
  <si>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</si>
  <si>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</si>
  <si>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</si>
  <si>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</si>
  <si>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</si>
  <si>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</si>
  <si>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</si>
  <si>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</si>
  <si>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</si>
  <si>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</si>
  <si>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</si>
  <si>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</si>
  <si>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</si>
  <si>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</si>
  <si>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</si>
  <si>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</si>
  <si>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</si>
  <si>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</si>
  <si>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</si>
  <si>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</si>
  <si>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</si>
  <si>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</si>
  <si>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</si>
  <si>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</si>
  <si>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</si>
  <si>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</si>
  <si>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</si>
  <si>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</si>
  <si>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</si>
  <si>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</si>
  <si>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</si>
  <si>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</si>
  <si>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</si>
  <si>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</si>
  <si>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</si>
  <si>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</si>
  <si>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</si>
  <si>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</si>
  <si>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</si>
  <si>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</si>
  <si>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</si>
  <si>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</si>
  <si>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</si>
  <si>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</si>
  <si>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</si>
  <si>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</si>
  <si>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</si>
  <si>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</si>
  <si>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</si>
  <si>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</si>
  <si>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</si>
  <si>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</si>
  <si>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</si>
  <si>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</si>
  <si>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</si>
  <si>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</si>
  <si>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</si>
  <si>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</si>
  <si>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</si>
  <si>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</si>
  <si>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</si>
  <si>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</si>
  <si>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</si>
  <si>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</si>
  <si>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</si>
  <si>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</si>
  <si>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</si>
  <si>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</si>
  <si>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</si>
  <si>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</si>
  <si>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</si>
  <si>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</si>
  <si>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</si>
  <si>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</si>
  <si>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</si>
  <si>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</si>
  <si>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</si>
  <si>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</si>
  <si>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</si>
  <si>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</si>
  <si>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</si>
  <si>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</si>
  <si>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</si>
  <si>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</si>
  <si>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</si>
  <si>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</si>
  <si>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</si>
  <si>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</si>
  <si>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</si>
  <si>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</si>
  <si>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</si>
  <si>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</si>
  <si>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</si>
  <si>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</si>
  <si>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</si>
  <si>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</si>
  <si>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</si>
  <si>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</si>
  <si>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</si>
  <si>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</si>
  <si>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</si>
  <si>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</si>
  <si>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</si>
  <si>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</si>
  <si>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</si>
  <si>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</si>
  <si>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</si>
  <si>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</si>
  <si>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</si>
  <si>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</si>
  <si>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</si>
  <si>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</si>
  <si>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</si>
  <si>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</si>
  <si>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</si>
  <si>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</si>
  <si>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</si>
  <si>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</si>
  <si>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</si>
  <si>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</si>
  <si>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</si>
  <si>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</si>
  <si>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</si>
  <si>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</si>
  <si>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</si>
  <si>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</si>
  <si>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</si>
  <si>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</si>
  <si>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</si>
  <si>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</si>
  <si>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</si>
  <si>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</si>
  <si>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</si>
  <si>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</si>
  <si>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</si>
  <si>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</si>
  <si>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</si>
  <si>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</si>
  <si>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</si>
  <si>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</si>
  <si>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</si>
  <si>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</si>
  <si>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</si>
  <si>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</si>
  <si>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</si>
  <si>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</si>
  <si>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</si>
  <si>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</si>
  <si>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</si>
  <si>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</si>
  <si>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</si>
  <si>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</si>
  <si>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</si>
  <si>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</si>
  <si>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</si>
  <si>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</si>
  <si>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</si>
  <si>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</si>
  <si>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</si>
  <si>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</si>
  <si>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</si>
  <si>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</si>
  <si>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</si>
  <si>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</si>
  <si>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</si>
  <si>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</si>
  <si>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</si>
  <si>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</si>
  <si>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</si>
  <si>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</si>
  <si>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</si>
  <si>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</si>
  <si>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</si>
  <si>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</si>
  <si>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</si>
  <si>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</si>
  <si>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</si>
  <si>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</si>
  <si>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</si>
  <si>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</si>
  <si>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</si>
  <si>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</si>
  <si>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</si>
  <si>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</si>
  <si>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</si>
  <si>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</si>
  <si>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</si>
  <si>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</si>
  <si>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</si>
  <si>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</si>
  <si>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</si>
  <si>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</si>
  <si>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</si>
  <si>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</si>
  <si>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</si>
  <si>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</si>
  <si>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</si>
  <si>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</si>
  <si>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</si>
  <si>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</si>
  <si>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</si>
  <si>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</si>
  <si>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</si>
  <si>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</si>
  <si>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</si>
  <si>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</si>
  <si>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</si>
  <si>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</si>
  <si>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</si>
  <si>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</si>
  <si>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</si>
  <si>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</si>
  <si>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</si>
  <si>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</si>
  <si>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</si>
  <si>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</si>
  <si>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</si>
  <si>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</si>
  <si>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</si>
  <si>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</si>
  <si>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</si>
  <si>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</si>
  <si>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</si>
  <si>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</si>
  <si>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</si>
  <si>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</si>
  <si>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</si>
  <si>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</si>
  <si>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</si>
  <si>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</si>
  <si>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</si>
  <si>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</si>
  <si>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</si>
  <si>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</si>
  <si>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</si>
  <si>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</si>
  <si>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</si>
  <si>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</si>
  <si>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</si>
  <si>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</si>
  <si>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</si>
  <si>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</si>
  <si>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</si>
  <si>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</si>
  <si>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</si>
  <si>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</si>
  <si>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</si>
  <si>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</si>
  <si>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</si>
  <si>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</si>
  <si>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</si>
  <si>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</si>
  <si>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</si>
  <si>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</si>
  <si>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</si>
  <si>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</si>
  <si>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</si>
  <si>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</si>
  <si>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</si>
  <si>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</si>
  <si>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</si>
  <si>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</si>
  <si>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</si>
  <si>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</si>
  <si>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</si>
  <si>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</si>
  <si>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</si>
  <si>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</si>
  <si>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</si>
  <si>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</si>
  <si>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</si>
  <si>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</si>
  <si>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</si>
  <si>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</si>
  <si>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</si>
  <si>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</si>
  <si>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</si>
  <si>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</si>
  <si>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</si>
  <si>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</si>
  <si>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</si>
  <si>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</si>
  <si>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</si>
  <si>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</si>
  <si>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</si>
  <si>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</si>
  <si>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</si>
  <si>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</si>
  <si>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</si>
  <si>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</si>
  <si>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</si>
  <si>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</si>
  <si>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</si>
  <si>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</si>
  <si>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</si>
  <si>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</si>
  <si>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</si>
  <si>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</si>
  <si>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</si>
  <si>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</si>
  <si>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</si>
  <si>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</si>
  <si>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</si>
  <si>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</si>
  <si>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</si>
  <si>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</si>
  <si>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</si>
  <si>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</si>
  <si>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</si>
  <si>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</si>
  <si>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</si>
  <si>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</si>
  <si>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</si>
  <si>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</si>
  <si>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</si>
  <si>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</si>
  <si>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</si>
  <si>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</si>
  <si>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</si>
  <si>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</si>
  <si>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</si>
  <si>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</si>
  <si>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</si>
  <si>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</si>
  <si>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</si>
  <si>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</si>
  <si>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</si>
  <si>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</si>
  <si>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</si>
  <si>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</si>
  <si>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</si>
  <si>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</si>
  <si>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</si>
  <si>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</si>
  <si>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</si>
  <si>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</si>
  <si>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</si>
  <si>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</si>
  <si>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</si>
  <si>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</si>
  <si>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</si>
  <si>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</si>
  <si>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</si>
  <si>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</si>
  <si>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</si>
  <si>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</si>
  <si>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</si>
  <si>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</si>
  <si>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</si>
  <si>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</si>
  <si>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</si>
  <si>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</si>
  <si>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</si>
  <si>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</si>
  <si>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</si>
  <si>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</si>
  <si>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</si>
  <si>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</si>
  <si>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</si>
  <si>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</si>
  <si>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</si>
  <si>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</si>
  <si>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</si>
  <si>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</si>
  <si>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</si>
  <si>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</si>
  <si>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</si>
  <si>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</si>
  <si>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</si>
  <si>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</si>
  <si>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</si>
  <si>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</si>
  <si>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</si>
  <si>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</si>
  <si>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</si>
  <si>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</si>
  <si>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</si>
  <si>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</si>
  <si>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</si>
  <si>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</si>
  <si>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</si>
  <si>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</si>
  <si>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</si>
  <si>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</si>
  <si>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</si>
  <si>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</si>
  <si>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</si>
  <si>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</si>
  <si>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</si>
  <si>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</si>
  <si>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</si>
  <si>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</si>
  <si>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</si>
  <si>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</si>
  <si>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</si>
  <si>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</si>
  <si>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</si>
  <si>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</si>
  <si>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</si>
  <si>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</si>
  <si>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</si>
  <si>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</si>
  <si>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</si>
  <si>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</si>
  <si>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</si>
  <si>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</si>
  <si>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</si>
  <si>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</si>
  <si>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</si>
  <si>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</si>
  <si>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</si>
  <si>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</si>
  <si>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</si>
  <si>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</si>
  <si>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</si>
  <si>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</si>
  <si>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</si>
  <si>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</si>
  <si>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</si>
  <si>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</si>
  <si>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</si>
  <si>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</si>
  <si>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</si>
  <si>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</si>
  <si>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</si>
  <si>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</si>
  <si>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</si>
  <si>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</si>
  <si>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</si>
  <si>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</si>
  <si>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</si>
  <si>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</si>
  <si>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</si>
  <si>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</si>
  <si>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</si>
  <si>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</si>
  <si>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</si>
  <si>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</si>
  <si>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</si>
  <si>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</si>
  <si>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</si>
  <si>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</si>
  <si>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</si>
  <si>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</si>
  <si>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</si>
  <si>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</si>
  <si>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</si>
  <si>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</si>
  <si>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</si>
  <si>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</si>
  <si>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</si>
  <si>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</si>
  <si>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</si>
  <si>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</si>
  <si>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</si>
  <si>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</si>
  <si>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</si>
  <si>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</si>
  <si>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</si>
  <si>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</si>
  <si>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</si>
  <si>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</si>
  <si>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</si>
  <si>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</si>
  <si>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</si>
  <si>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</si>
  <si>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</si>
  <si>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</si>
  <si>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</si>
  <si>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</si>
  <si>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</si>
  <si>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</si>
  <si>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</si>
  <si>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</si>
  <si>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</si>
  <si>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</si>
  <si>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</si>
  <si>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</si>
  <si>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</si>
  <si>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</si>
  <si>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</si>
  <si>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</si>
  <si>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</si>
  <si>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</si>
  <si>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</si>
  <si>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</si>
  <si>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</si>
  <si>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</si>
  <si>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</si>
  <si>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</si>
  <si>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</si>
  <si>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</si>
  <si>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</si>
  <si>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</si>
  <si>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</si>
  <si>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</si>
  <si>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</si>
  <si>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</si>
  <si>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</si>
  <si>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</si>
  <si>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</si>
  <si>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</si>
  <si>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</si>
  <si>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</si>
  <si>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</si>
  <si>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</si>
  <si>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</si>
  <si>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</si>
  <si>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</si>
  <si>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</si>
  <si>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</si>
  <si>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</si>
  <si>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</si>
  <si>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</si>
  <si>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</si>
  <si>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</si>
  <si>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</si>
  <si>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</si>
  <si>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</si>
  <si>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</si>
  <si>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</si>
  <si>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</si>
  <si>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</si>
  <si>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</si>
  <si>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</si>
  <si>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</si>
  <si>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</si>
  <si>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</si>
  <si>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</si>
  <si>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</si>
  <si>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</si>
  <si>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</si>
  <si>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</si>
  <si>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</si>
  <si>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</si>
  <si>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</si>
  <si>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</si>
  <si>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</si>
  <si>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</si>
  <si>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</si>
  <si>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</si>
  <si>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</si>
  <si>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</si>
  <si>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</si>
  <si>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</si>
  <si>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</si>
  <si>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</si>
  <si>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</si>
  <si>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</si>
  <si>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</si>
  <si>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</si>
  <si>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</si>
  <si>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</si>
  <si>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</si>
  <si>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</si>
  <si>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</si>
  <si>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</si>
  <si>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</si>
  <si>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</si>
  <si>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</si>
  <si>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</si>
  <si>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</si>
  <si>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</si>
  <si>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</si>
  <si>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</si>
  <si>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</si>
  <si>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</si>
  <si>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</si>
  <si>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</si>
  <si>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</si>
  <si>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</si>
  <si>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</si>
  <si>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</si>
  <si>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</si>
  <si>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</si>
  <si>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</si>
  <si>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</si>
  <si>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</si>
  <si>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</si>
  <si>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</si>
  <si>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</si>
  <si>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</si>
  <si>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</si>
  <si>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</si>
  <si>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</si>
  <si>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</si>
  <si>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</si>
  <si>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</si>
  <si>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</si>
  <si>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</si>
  <si>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</si>
  <si>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</si>
  <si>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</si>
  <si>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</si>
  <si>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</si>
  <si>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</si>
  <si>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</si>
  <si>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</si>
  <si>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</si>
  <si>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</si>
  <si>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</si>
  <si>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</si>
  <si>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</si>
  <si>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</si>
  <si>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</si>
  <si>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</si>
  <si>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</si>
  <si>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</si>
  <si>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</si>
  <si>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</si>
  <si>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</si>
  <si>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</si>
  <si>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</si>
  <si>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</si>
  <si>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</si>
  <si>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</si>
  <si>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</si>
  <si>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</si>
  <si>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</si>
  <si>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</si>
  <si>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</si>
  <si>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</si>
  <si>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</si>
  <si>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</si>
  <si>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</si>
  <si>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</si>
  <si>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</si>
  <si>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</si>
  <si>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</si>
  <si>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</si>
  <si>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</si>
  <si>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</si>
  <si>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</si>
  <si>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</si>
  <si>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</si>
  <si>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</si>
  <si>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</si>
  <si>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</si>
  <si>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</si>
  <si>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</si>
  <si>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</si>
  <si>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</si>
  <si>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</si>
  <si>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</si>
  <si>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</si>
  <si>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</si>
  <si>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</si>
  <si>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</si>
  <si>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</si>
  <si>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</si>
  <si>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</si>
  <si>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</si>
  <si>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</si>
  <si>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</si>
  <si>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</si>
  <si>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</si>
  <si>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</si>
  <si>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</si>
  <si>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</si>
  <si>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</si>
  <si>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</si>
  <si>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</si>
  <si>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</si>
  <si>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</si>
  <si>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</si>
  <si>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</si>
  <si>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</si>
  <si>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</si>
  <si>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</si>
  <si>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</si>
  <si>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</si>
  <si>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</si>
  <si>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</si>
  <si>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</si>
  <si>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</si>
  <si>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</si>
  <si>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</si>
  <si>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</si>
  <si>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</si>
  <si>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</si>
  <si>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</si>
  <si>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</si>
  <si>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</si>
  <si>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</si>
  <si>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</si>
  <si>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</si>
  <si>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</si>
  <si>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</si>
  <si>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</si>
  <si>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</si>
  <si>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</si>
  <si>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</si>
  <si>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</si>
  <si>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</si>
  <si>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</si>
  <si>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</si>
  <si>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</si>
  <si>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</si>
  <si>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</si>
  <si>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</si>
  <si>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</si>
  <si>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</si>
  <si>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</si>
  <si>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</si>
  <si>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</si>
  <si>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</si>
  <si>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</si>
  <si>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</si>
  <si>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</si>
  <si>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</si>
  <si>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</si>
  <si>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</si>
  <si>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</si>
  <si>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</si>
  <si>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</si>
  <si>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</si>
  <si>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</si>
  <si>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</si>
  <si>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</si>
  <si>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</si>
  <si>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</si>
  <si>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</si>
  <si>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</si>
  <si>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</si>
  <si>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</si>
  <si>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</si>
  <si>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</si>
  <si>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</si>
  <si>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</si>
  <si>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</si>
  <si>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</si>
  <si>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</si>
  <si>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</si>
  <si>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</si>
  <si>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</si>
  <si>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</si>
  <si>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</si>
  <si>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</si>
  <si>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</si>
  <si>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</si>
  <si>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</si>
  <si>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</si>
  <si>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</si>
  <si>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</si>
  <si>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</si>
  <si>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</si>
  <si>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</si>
  <si>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</si>
  <si>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</si>
  <si>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</si>
  <si>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</si>
  <si>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</si>
  <si>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</si>
  <si>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</si>
  <si>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</si>
  <si>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</si>
  <si>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</si>
  <si>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</si>
  <si>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</si>
  <si>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</si>
  <si>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</si>
  <si>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</si>
  <si>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</si>
  <si>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</si>
  <si>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</si>
  <si>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</si>
  <si>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</si>
  <si>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</si>
  <si>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</si>
  <si>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</si>
  <si>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</si>
  <si>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</si>
  <si>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</si>
  <si>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</si>
  <si>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</si>
  <si>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</si>
  <si>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</si>
  <si>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</si>
  <si>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</si>
  <si>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</si>
  <si>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</si>
  <si>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</si>
  <si>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</si>
  <si>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</si>
  <si>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</si>
  <si>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</si>
  <si>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</si>
  <si>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</si>
  <si>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</si>
  <si>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</si>
  <si>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</si>
  <si>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</si>
  <si>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</si>
  <si>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</si>
  <si>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</si>
  <si>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</si>
  <si>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</si>
  <si>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</si>
  <si>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</si>
  <si>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</si>
  <si>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</si>
  <si>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</si>
  <si>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</si>
  <si>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</si>
  <si>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</si>
  <si>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</si>
  <si>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</si>
  <si>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</si>
  <si>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</si>
  <si>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</si>
  <si>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</si>
  <si>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</si>
  <si>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</si>
  <si>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</si>
  <si>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</si>
  <si>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</si>
  <si>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</si>
  <si>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</si>
  <si>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</si>
  <si>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</si>
  <si>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</si>
  <si>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</si>
  <si>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</si>
  <si>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</si>
  <si>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</si>
  <si>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</si>
  <si>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</si>
  <si>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</si>
  <si>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</si>
  <si>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</si>
  <si>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</si>
  <si>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</si>
  <si>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</si>
  <si>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</si>
  <si>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</si>
  <si>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</si>
  <si>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</si>
  <si>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</si>
  <si>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</si>
  <si>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</si>
  <si>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</si>
  <si>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</si>
  <si>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</si>
  <si>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</si>
  <si>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</si>
  <si>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</si>
  <si>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</si>
  <si>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</si>
  <si>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</si>
  <si>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</si>
  <si>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</si>
  <si>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</si>
  <si>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</si>
  <si>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</si>
  <si>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</si>
  <si>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</si>
  <si>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</si>
  <si>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</si>
  <si>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</si>
  <si>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</si>
  <si>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</si>
  <si>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</si>
  <si>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</si>
  <si>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</si>
  <si>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</si>
  <si>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</si>
  <si>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</si>
  <si>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</si>
  <si>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</si>
  <si>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</si>
  <si>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</si>
  <si>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</si>
  <si>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</si>
  <si>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</si>
  <si>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</si>
  <si>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</si>
  <si>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</si>
  <si>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</si>
  <si>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</si>
  <si>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</si>
  <si>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</si>
  <si>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</si>
  <si>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</si>
  <si>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</si>
  <si>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</si>
  <si>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</si>
  <si>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</si>
  <si>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</si>
  <si>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</si>
  <si>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</si>
  <si>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</si>
  <si>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</si>
  <si>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</si>
  <si>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</si>
  <si>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</si>
  <si>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</si>
  <si>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</si>
  <si>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</si>
  <si>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</si>
  <si>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</si>
  <si>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</si>
  <si>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</si>
  <si>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</si>
  <si>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</si>
  <si>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</si>
  <si>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</si>
  <si>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</si>
  <si>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</si>
  <si>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</si>
  <si>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</si>
  <si>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</si>
  <si>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</si>
  <si>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</si>
  <si>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</si>
  <si>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</si>
  <si>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</si>
  <si>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</si>
  <si>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</si>
  <si>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</si>
  <si>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</si>
  <si>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</si>
  <si>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</si>
  <si>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</si>
  <si>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</si>
  <si>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</si>
  <si>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</si>
  <si>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</si>
  <si>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</si>
  <si>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</si>
  <si>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</si>
  <si>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</si>
  <si>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</si>
  <si>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</si>
  <si>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</si>
  <si>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</si>
  <si>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</si>
  <si>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</si>
  <si>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</si>
  <si>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</si>
  <si>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</si>
  <si>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</si>
  <si>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</si>
  <si>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</si>
  <si>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</si>
  <si>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</si>
  <si>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</si>
  <si>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</si>
  <si>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</si>
  <si>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</si>
  <si>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</si>
  <si>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</si>
  <si>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</si>
  <si>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</si>
  <si>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</si>
  <si>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</si>
  <si>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</si>
  <si>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</si>
  <si>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</si>
  <si>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</si>
  <si>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</si>
  <si>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</si>
  <si>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</si>
  <si>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</si>
  <si>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</si>
  <si>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</si>
  <si>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</si>
  <si>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</si>
  <si>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</si>
  <si>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</si>
  <si>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</si>
  <si>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</si>
  <si>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</si>
  <si>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</si>
  <si>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</si>
  <si>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</si>
  <si>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</si>
  <si>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</si>
  <si>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</si>
  <si>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</si>
  <si>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</si>
  <si>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</si>
  <si>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</si>
  <si>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</si>
  <si>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</si>
  <si>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</si>
  <si>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</si>
  <si>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</si>
  <si>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</si>
  <si>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</si>
  <si>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</si>
  <si>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</si>
  <si>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</si>
  <si>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</si>
  <si>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</si>
  <si>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</si>
  <si>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</si>
  <si>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</si>
  <si>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</si>
  <si>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</si>
  <si>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</si>
  <si>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</si>
  <si>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</si>
  <si>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</si>
  <si>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</si>
  <si>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</si>
  <si>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</si>
  <si>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</si>
  <si>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</si>
  <si>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</si>
  <si>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</si>
  <si>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</si>
  <si>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</si>
  <si>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</si>
  <si>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</si>
  <si>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</si>
  <si>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</si>
  <si>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</si>
  <si>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</si>
  <si>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</si>
  <si>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</si>
  <si>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</si>
  <si>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</si>
  <si>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</si>
  <si>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</si>
  <si>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</si>
  <si>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</si>
  <si>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</si>
  <si>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</si>
  <si>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</si>
  <si>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</si>
  <si>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</si>
  <si>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</si>
  <si>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</si>
  <si>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</si>
  <si>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</si>
  <si>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</si>
  <si>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</si>
  <si>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</si>
  <si>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</si>
  <si>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</si>
  <si>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</si>
  <si>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</si>
  <si>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</si>
  <si>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</si>
  <si>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</si>
  <si>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</si>
  <si>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</si>
  <si>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</si>
  <si>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</si>
  <si>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</si>
  <si>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</si>
  <si>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</si>
  <si>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</si>
  <si>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</si>
  <si>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</si>
  <si>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</si>
  <si>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</si>
  <si>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</si>
  <si>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</si>
  <si>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</si>
  <si>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</si>
  <si>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</si>
  <si>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</si>
  <si>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</si>
  <si>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</si>
  <si>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</si>
  <si>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</si>
  <si>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</si>
  <si>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</si>
  <si>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</si>
  <si>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</si>
  <si>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</si>
  <si>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</si>
  <si>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</si>
  <si>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</si>
  <si>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</si>
  <si>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</si>
  <si>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</si>
  <si>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</si>
  <si>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</si>
  <si>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</si>
  <si>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</si>
  <si>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</si>
  <si>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</si>
  <si>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</si>
  <si>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</si>
  <si>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</si>
  <si>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</si>
  <si>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</si>
  <si>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</si>
  <si>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</si>
  <si>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</si>
  <si>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</si>
  <si>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</si>
  <si>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</si>
  <si>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</si>
  <si>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</si>
  <si>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</si>
  <si>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</si>
  <si>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</si>
  <si>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</si>
  <si>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</si>
  <si>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</si>
  <si>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</si>
  <si>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</si>
  <si>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</si>
  <si>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</si>
  <si>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</si>
  <si>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</si>
  <si>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</si>
  <si>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</si>
  <si>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</si>
  <si>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</si>
  <si>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</si>
  <si>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</si>
  <si>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</si>
  <si>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</si>
  <si>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</si>
  <si>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</si>
  <si>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</si>
  <si>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</si>
  <si>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</si>
  <si>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</si>
  <si>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</si>
  <si>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</si>
  <si>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</si>
  <si>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</si>
  <si>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</si>
  <si>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</si>
  <si>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</si>
  <si>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</si>
  <si>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</si>
  <si>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</si>
  <si>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</si>
  <si>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</si>
  <si>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</si>
  <si>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</si>
  <si>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</si>
  <si>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</si>
  <si>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</si>
  <si>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</si>
  <si>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</si>
  <si>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</si>
  <si>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</si>
  <si>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</si>
  <si>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</si>
  <si>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</si>
  <si>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</si>
  <si>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</si>
  <si>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</si>
  <si>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</si>
  <si>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</si>
  <si>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</si>
  <si>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</si>
  <si>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</si>
  <si>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</si>
  <si>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</si>
  <si>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</si>
  <si>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</si>
  <si>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</si>
  <si>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</si>
  <si>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</si>
  <si>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</si>
  <si>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</si>
  <si>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</si>
  <si>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</si>
  <si>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</si>
  <si>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</si>
  <si>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</si>
  <si>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</si>
  <si>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</si>
  <si>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</si>
  <si>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</si>
  <si>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</si>
  <si>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</si>
  <si>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</si>
  <si>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</si>
  <si>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</si>
  <si>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</si>
  <si>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</si>
  <si>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</si>
  <si>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</si>
  <si>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</si>
  <si>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</si>
  <si>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</si>
  <si>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</si>
  <si>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</si>
  <si>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</si>
  <si>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</si>
  <si>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</si>
  <si>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</si>
  <si>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</si>
  <si>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</si>
  <si>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</si>
  <si>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</si>
  <si>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</si>
  <si>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</si>
  <si>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</si>
  <si>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</si>
  <si>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</si>
  <si>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</si>
  <si>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</si>
  <si>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</si>
  <si>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</si>
  <si>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</si>
  <si>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</si>
  <si>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</si>
  <si>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</si>
  <si>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</si>
  <si>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</si>
  <si>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</si>
  <si>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</si>
  <si>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</si>
  <si>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</si>
  <si>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</si>
  <si>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</si>
  <si>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</si>
  <si>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</si>
  <si>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</si>
  <si>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</si>
  <si>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</si>
  <si>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</si>
  <si>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</si>
  <si>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</si>
  <si>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</si>
  <si>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</si>
  <si>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</si>
  <si>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</si>
  <si>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</si>
  <si>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</si>
  <si>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</si>
  <si>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</si>
  <si>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</si>
  <si>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</si>
  <si>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</si>
  <si>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</si>
  <si>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</si>
  <si>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</si>
  <si>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</si>
  <si>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</si>
  <si>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</si>
  <si>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</si>
  <si>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</si>
  <si>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</si>
  <si>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</si>
  <si>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</si>
  <si>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</si>
  <si>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</si>
  <si>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</si>
  <si>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</si>
  <si>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</si>
  <si>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</si>
  <si>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</si>
  <si>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</si>
  <si>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</si>
  <si>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</si>
  <si>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</si>
  <si>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</si>
  <si>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</si>
  <si>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</si>
  <si>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</si>
  <si>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</si>
  <si>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</si>
  <si>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</si>
  <si>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</si>
  <si>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</si>
  <si>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</si>
  <si>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</si>
  <si>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</si>
  <si>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</si>
  <si>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</si>
  <si>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</si>
  <si>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</si>
  <si>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</si>
  <si>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</si>
  <si>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</si>
  <si>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</si>
  <si>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</si>
  <si>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</si>
  <si>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</si>
  <si>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</si>
  <si>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</si>
  <si>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</si>
  <si>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</si>
  <si>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</si>
  <si>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</si>
  <si>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</si>
  <si>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</si>
  <si>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</si>
  <si>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</si>
  <si>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</si>
  <si>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</si>
  <si>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</si>
  <si>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</si>
  <si>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</si>
  <si>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</si>
  <si>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</si>
  <si>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</si>
  <si>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</si>
  <si>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</si>
  <si>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</si>
  <si>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</si>
  <si>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</si>
  <si>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</si>
  <si>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</si>
  <si>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</si>
  <si>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</si>
  <si>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</si>
  <si>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</si>
  <si>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</si>
  <si>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</si>
  <si>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</si>
  <si>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</si>
  <si>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</si>
  <si>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</si>
  <si>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</si>
  <si>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</si>
  <si>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</si>
  <si>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</si>
  <si>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</si>
  <si>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</si>
  <si>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</si>
  <si>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</si>
  <si>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</si>
  <si>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</si>
  <si>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</si>
  <si>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</si>
  <si>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</si>
  <si>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</si>
  <si>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</si>
  <si>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</si>
  <si>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</si>
  <si>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</si>
  <si>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</si>
  <si>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</si>
  <si>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</si>
  <si>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</si>
  <si>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</si>
  <si>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</si>
  <si>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</si>
  <si>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</si>
  <si>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</si>
  <si>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</si>
  <si>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</si>
  <si>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</si>
  <si>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</si>
  <si>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</si>
  <si>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</si>
  <si>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</si>
  <si>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</si>
  <si>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</si>
  <si>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</si>
  <si>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</si>
  <si>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</si>
  <si>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</si>
  <si>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</si>
  <si>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</si>
  <si>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</si>
  <si>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</si>
  <si>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</si>
  <si>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</si>
  <si>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</si>
  <si>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</si>
  <si>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</si>
  <si>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</si>
  <si>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</si>
  <si>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</si>
  <si>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</si>
  <si>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</si>
  <si>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</si>
  <si>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</si>
  <si>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</si>
  <si>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</si>
  <si>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</si>
  <si>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</si>
  <si>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</si>
  <si>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</si>
  <si>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</si>
  <si>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</si>
  <si>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</si>
  <si>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</si>
  <si>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</si>
  <si>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</si>
  <si>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</si>
  <si>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</si>
  <si>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</si>
  <si>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</si>
  <si>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</si>
  <si>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</si>
  <si>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</si>
  <si>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</si>
  <si>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</si>
  <si>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</si>
  <si>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</si>
  <si>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</si>
  <si>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</si>
  <si>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</si>
  <si>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</si>
  <si>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</si>
  <si>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</si>
  <si>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</si>
  <si>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</si>
  <si>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</si>
  <si>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</si>
  <si>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</si>
  <si>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</si>
  <si>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</si>
  <si>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</si>
  <si>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</si>
  <si>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</si>
  <si>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</si>
  <si>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</si>
  <si>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</si>
  <si>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</si>
  <si>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</si>
  <si>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</si>
  <si>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</si>
  <si>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</si>
  <si>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</si>
  <si>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</si>
  <si>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</si>
  <si>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</si>
  <si>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</si>
  <si>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</si>
  <si>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</si>
  <si>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</si>
  <si>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</si>
  <si>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</si>
  <si>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</si>
  <si>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</si>
  <si>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</si>
  <si>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</si>
  <si>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</si>
  <si>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</si>
  <si>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</si>
  <si>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</si>
  <si>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</si>
  <si>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</si>
  <si>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</si>
  <si>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</si>
  <si>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</si>
  <si>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</si>
  <si>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</si>
  <si>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</si>
  <si>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</si>
  <si>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</si>
  <si>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</si>
  <si>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</si>
  <si>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</si>
  <si>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</si>
  <si>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</si>
  <si>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</si>
  <si>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</si>
  <si>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</si>
  <si>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</si>
  <si>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</si>
  <si>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</si>
  <si>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</si>
  <si>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</si>
  <si>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</si>
  <si>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</si>
  <si>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</si>
  <si>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</si>
  <si>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</si>
  <si>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</si>
  <si>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</si>
  <si>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</si>
  <si>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</si>
  <si>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</si>
  <si>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</si>
  <si>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</si>
  <si>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</si>
  <si>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</si>
  <si>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</si>
  <si>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</si>
  <si>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</si>
  <si>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</si>
  <si>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</si>
  <si>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</si>
  <si>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</si>
  <si>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</si>
  <si>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</si>
  <si>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</si>
  <si>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</si>
  <si>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</si>
  <si>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</si>
  <si>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</si>
  <si>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</si>
  <si>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</si>
  <si>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</si>
  <si>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</si>
  <si>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</si>
  <si>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</si>
  <si>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</si>
  <si>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</si>
  <si>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</si>
  <si>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</si>
  <si>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</si>
  <si>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</si>
  <si>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</si>
  <si>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</si>
  <si>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</si>
  <si>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</si>
  <si>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</si>
  <si>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</si>
  <si>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</si>
  <si>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</si>
  <si>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</si>
  <si>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</si>
  <si>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</si>
  <si>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</si>
  <si>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</si>
  <si>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</si>
  <si>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</si>
  <si>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</si>
  <si>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</si>
  <si>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</si>
  <si>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</si>
  <si>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</si>
  <si>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</si>
  <si>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</si>
  <si>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</si>
  <si>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</si>
  <si>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</si>
  <si>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</si>
  <si>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</si>
  <si>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</si>
  <si>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</si>
  <si>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</si>
  <si>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</si>
  <si>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</si>
  <si>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</si>
  <si>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</si>
  <si>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</si>
  <si>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</si>
  <si>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</si>
  <si>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</si>
  <si>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</si>
  <si>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</si>
  <si>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</si>
  <si>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</si>
  <si>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</si>
  <si>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</si>
  <si>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</si>
  <si>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</si>
  <si>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</si>
  <si>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</si>
  <si>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</si>
  <si>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</si>
  <si>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</si>
  <si>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</si>
  <si>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</si>
  <si>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</si>
  <si>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</si>
  <si>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</si>
  <si>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</si>
  <si>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</si>
  <si>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</si>
  <si>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</si>
  <si>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</si>
  <si>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</si>
  <si>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</si>
  <si>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</si>
  <si>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</si>
  <si>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</si>
  <si>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</si>
  <si>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</si>
  <si>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</si>
  <si>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</si>
  <si>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</si>
  <si>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</si>
  <si>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PCM-20251006-00000470</t>
  </si>
  <si>
    <t>ETA // 60mins</t>
  </si>
  <si>
    <t>PCM-20251006-00000499</t>
  </si>
  <si>
    <t>ETA // 30KM</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</si>
  <si>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</si>
  <si>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</si>
  <si>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</si>
  <si>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</si>
  <si>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</si>
  <si>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</si>
  <si>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</si>
  <si>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</si>
  <si>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</si>
  <si>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</si>
  <si>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</si>
  <si>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</si>
  <si>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</si>
  <si>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PCM-20251006-00000551</t>
  </si>
  <si>
    <t>EM team moved need 45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</si>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</sst>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1" totalsRowShown="0" headerRowDxfId="157" dataDxfId="156" headerRowBorderDxfId="154" tableBorderDxfId="155" totalsRowBorderDxfId="153">
  <autoFilter ref="A1:CJ2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273.37718333333032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6.6118518516304903E-2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45936.325609259256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45936.325609259256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45936.325609259256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45936.325609259256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45936.325609259256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45936.325609259256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45936.325609259256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45936.325609259256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45936.325609259256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45936.325609259256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45936.325609259256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45936.325609259256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45936.325609259256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45936.325609259256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45936.325609259256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45936.325609259256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45936.325609259256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45936.325609259256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45936.325609259256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45936.325609259256</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1"/>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244.67382685184566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129.59852592592506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111.32577129629499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0.89349120370025048</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3034</v>
      </c>
      <c r="E7" s="131" t="s">
        <v>38964</v>
      </c>
      <c r="F7" s="132">
        <v>45936.273854166669</v>
      </c>
      <c r="G7" s="133">
        <f ca="1">IFERROR(NOW()-F7,"-")</f>
        <v>5.1755092586972751E-2</v>
      </c>
      <c r="H7" s="132">
        <v>45936.267604166664</v>
      </c>
      <c r="I7" s="18" t="str">
        <f>IFERROR(VLOOKUP(D7,DB!A:F,6,0),"")</f>
        <v>Generator-SG</v>
      </c>
      <c r="J7" s="18" t="str">
        <f>IFERROR(VLOOKUP(D7,DB!A:G,7,0),"")</f>
        <v>Vandalized</v>
      </c>
      <c r="K7" s="19" t="s">
        <v>39057</v>
      </c>
      <c r="L7" s="18" t="str">
        <f>IFERROR(VLOOKUP(D7,DB!A:I,9,0),"")</f>
        <v>Zain</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12583</v>
      </c>
      <c r="E8" s="131" t="s">
        <v>38964</v>
      </c>
      <c r="F8" s="132">
        <v>45936.286412037036</v>
      </c>
      <c r="G8" s="133">
        <f ca="1">IFERROR(NOW()-F8,"-")</f>
        <v>3.9197222220536787E-2</v>
      </c>
      <c r="H8" s="132">
        <v>45936.280162037037</v>
      </c>
      <c r="I8" s="18" t="str">
        <f>IFERROR(VLOOKUP(D8,DB!A:F,6,0),"")</f>
        <v>SCECO</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45936.325609259256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45936.325609259256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45936.325609259256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45936.325609259256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45936.325609259256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45936.325609259256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45936.325609259256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45936.325609259256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45936.325609259256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45936.325609259256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45936.325609259256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45936.325609259256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45936.325609259256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45936.325609259256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45936.325609259256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45936.325609259256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45936.325609259256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45936.325609259256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45936.325609259256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45936.325609259256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45936.325609259256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45936.325609259256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45936.325609259256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45936.325609259256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45936.325609259256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45936.325609259256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45936.325609259256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45936.325609259256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45936.325609259256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45936.325609259256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45936.325609259256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45936.325609259256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45936.325609259256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45936.325609259256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45936.325609259256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45936.325609259256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45936.325609259256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45936.325609259256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45936.325609259256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45936.325609259256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45936.325609259256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45936.325609259256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45936.325609259256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45936.325609259256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45936.325609259256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45936.325609259256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45936.325609259256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45936.325609259256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45936.325609259256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45936.325609259256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45936.325609259256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45936.325609259256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45936.325609259256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45936.325609259256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45936.325609259256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45936.325609259256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45936.325609259256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45936.325609259256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45936.325609259256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45936.325609259256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45936.325609259256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45936.325609259256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45936.325609259256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45936.325609259256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45936.325609259256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45936.325609259256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45936.325609259256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45936.325609259256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45936.325609259256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45936.325609259256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45936.325609259256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45936.325609259256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45936.325609259256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45936.325609259256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45936.325609259256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45936.325609259256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45936.325609259256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45936.325609259256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45936.325609259256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45936.325609259256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45936.325609259256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45936.325609259256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45936.325609259256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45936.325609259256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45936.325609259256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45936.325609259256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45936.325609259256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45936.325609259256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45936.325609259256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45936.325609259256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45936.325609259256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45936.325609259256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45936.325609259256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45936.325609259256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45936.325609259256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45936.325609259256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45936.325609259256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45936.325609259256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45936.325609259256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45936.325609259256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45936.325609259256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45936.325609259256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45936.325609259256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45936.325609259256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45936.325609259256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45936.325609259256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45936.325609259256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45936.325609259256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45936.325609259256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45936.325609259256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45936.325609259256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45936.325609259256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45936.325609259256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45936.325609259256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45936.325609259256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45936.325609259256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45936.325609259256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45936.325609259256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45936.325609259256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45936.325609259256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45936.325609259256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45936.325609259256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45936.325609259256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45936.325609259256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45936.325609259256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45936.325609259256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45936.325609259256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45936.325609259256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45936.325609259256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45936.325609259256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45936.325609259256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45936.325609259256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45936.325609259256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45936.325609259256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45936.325609259256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45936.325609259256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45936.325609259256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45936.325609259256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45936.325609259256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45936.325609259256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45936.325609259256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45936.325609259256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45936.325609259256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45936.325609259256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45936.325609259256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45936.325609259256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45936.325609259256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45936.325609259256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45936.325609259256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45936.325609259256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45936.325609259256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45936.325609259256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45936.325609259256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45936.325609259256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45936.325609259256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45936.325609259256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45936.325609259256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45936.325609259256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45936.325609259256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45936.325609259256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45936.325609259256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45936.325609259256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45936.325609259256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45936.325609259256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45936.325609259256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45936.325609259256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45936.325609259256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45936.325609259256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45936.325609259256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45936.325609259256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45936.325609259256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45936.325609259256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45936.325609259256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45936.325609259256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45936.325609259256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45936.325609259256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45936.325609259256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45936.325609259256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45936.325609259256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45936.325609259256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45936.325609259256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45936.325609259256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45936.325609259256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45936.325609259256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45936.325609259256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45936.325609259256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45936.325609259256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45936.325609259256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45936.325609259256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45936.325609259256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45936.325609259256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45936.325609259256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45936.325609259256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45936.325609259256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45936.325609259256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45936.325609259256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45936.325609259256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45936.325609259256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45936.325609259256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45936.325609259256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45936.325609259256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45936.325609259256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45936.325609259256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45936.325609259256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45936.325609259256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45936.325609259256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45936.325609259256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45936.325609259256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45936.325609259256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45936.325609259256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45936.325609259256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45936.325609259256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45936.325609259256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45936.325609259256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45936.325609259256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45936.325609259256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45936.325609259256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45936.325609259256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45936.325609259256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45936.325609259256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45936.325609259256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45936.325609259256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45936.325609259256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45936.325609259256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45936.325609259256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45936.325609259256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45936.325609259256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45936.325609259256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45936.325609259256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45936.325609259256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45936.325609259256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45936.325609259256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45936.325609259256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45936.325609259256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45936.325609259256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45936.325609259256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45936.325609259256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45936.325609259256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45936.325609259256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45936.325609259256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45936.325609259256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45936.325609259256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45936.325609259256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45936.325609259256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45936.325609259256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45936.325609259256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45936.325609259256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45936.325609259256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45936.325609259256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45936.325609259256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45936.325609259256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45936.325609259256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45936.325609259256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45936.325609259256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45936.325609259256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45936.325609259256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45936.325609259256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45936.325609259256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45936.325609259256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45936.325609259256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45936.325609259256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45936.325609259256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45936.325609259256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sheetData>
  <dataValidations count="2">
    <dataValidation allowBlank="1" showInputMessage="1" showErrorMessage="1" sqref="E1" xr:uid="{4D935161-CDD3-4592-B877-3FB59C99E142}"/>
    <dataValidation type="list" allowBlank="1" showInputMessage="1" showErrorMessage="1" sqref="E3:E2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45936.325609259256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45936.325609259256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45936.325609259256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45936.325609259256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45936.325609259256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45936.325609259256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45936.325609259256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45936.325609259256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45936.325609259256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45936.325609259256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45936.325609259256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45936.325609259256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45936.325609259256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45936.325609259256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45936.325609259256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45936.325609259256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45936.325609259256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45936.325609259256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45936.325609259256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45936.325609259256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45936.325609259256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45936.325609259256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45936.325609259256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45936.325609259256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45936.325609259256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45936.325609259256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45936.325609259256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45936.325609259256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45936.325609259256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45936.325609259256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45936.325609259256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45936.325609259256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45936.325609259256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45936.325609259256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45936.325609259256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45936.325609259256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45936.325609259256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45936.325609259256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45936.325609259256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45936.325609259256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45936.325609259256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45936.325609259256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45936.325609259256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45936.325609259256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45936.325609259256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45936.325609259256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45936.325609259256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45936.325609259256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45936.325609259256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45936.325609259256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45936.325609259256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45936.325609259256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45936.325609259256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45936.325609259256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45936.325609259256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45936.325609259256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45936.325609259256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45936.325609259256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45936.325609259256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45936.325609259256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45936.325609259256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45936.325609259256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45936.325609259256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45936.325609259256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45936.325609259256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45936.325609259256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45936.325609259256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45936.325609259256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45936.325609259256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45936.325609259256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45936.325609259256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45936.325609259256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45936.325609259256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45936.325609259256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45936.325609259256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45936.325609259256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45936.325609259256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45936.325609259256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45936.325609259256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45936.325609259256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45936.325609259256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45936.325609259256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45936.325609259256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45936.325609259256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45936.325609259256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45936.325609259256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45936.325609259256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45936.325609259256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45936.325609259256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45936.325609259256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45936.325609259256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45936.325609259256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45936.325609259256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45936.325609259256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45936.325609259256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45936.325609259256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45936.325609259256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45936.325609259256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45936.325609259256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45936.325609259256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45936.325609259256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45936.325609259256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45936.325609259256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45936.325609259256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45936.325609259256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45936.325609259256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45936.325609259256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45936.325609259256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45936.325609259256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45936.325609259256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45936.325609259256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45936.325609259256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45936.325609259256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45936.325609259256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45936.325609259256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45936.325609259256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45936.325609259256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45936.325609259256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45936.325609259256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45936.325609259256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45936.325609259256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45936.325609259256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45936.325609259256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45936.325609259256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45936.325609259256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45936.325609259256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45936.325609259256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45936.325609259256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45936.325609259256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45936.325609259256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45936.325609259256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45936.325609259256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45936.325609259256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45936.325609259256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45936.325609259256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45936.325609259256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45936.325609259256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45936.325609259256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45936.325609259256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45936.325609259256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45936.325609259256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45936.325609259256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45936.325609259256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45936.325609259256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45936.325609259256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45936.325609259256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45936.325609259256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45936.325609259256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45936.325609259256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45936.325609259256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45936.325609259256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45936.325609259256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45936.325609259256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45936.325609259256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45936.325609259256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45936.325609259256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45936.325609259256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45936.325609259256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45936.325609259256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45936.325609259256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45936.325609259256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45936.325609259256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45936.325609259256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45936.325609259256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45936.325609259256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45936.325609259256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45936.325609259256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45936.325609259256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45936.325609259256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45936.325609259256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45936.325609259256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45936.325609259256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45936.325609259256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45936.325609259256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45936.325609259256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45936.325609259256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45936.325609259256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45936.325609259256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45936.325609259256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45936.325609259256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45936.325609259256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45936.325609259256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45936.325609259256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45936.325609259256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45936.325609259256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45936.325609259256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45936.325609259256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45936.325609259256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45936.325609259256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45936.325609259256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45936.325609259256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45936.325609259256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45936.325609259256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45936.325609259256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45936.325609259256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45936.325609259256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45936.325609259256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45936.325609259256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45936.325609259256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45936.325609259256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45936.325609259256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45936.325609259256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45936.325609259256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45936.325609259256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45936.325609259256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45936.325609259256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45936.325609259256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45936.325609259256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45936.325609259256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45936.325609259256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45936.325609259256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45936.325609259256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45936.325609259256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45936.325609259256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45936.325609259256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45936.325609259256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45936.325609259256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45936.325609259256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45936.325609259256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45936.325609259256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45936.325609259256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45936.325609259256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45936.325609259256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45936.325609259256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45936.325609259256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45936.325609259256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45936.325609259256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45936.325609259256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45936.325609259256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45936.325609259256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45936.325609259256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45936.325609259256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45936.325609259256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45936.325609259256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45936.325609259256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45936.325609259256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45936.325609259256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45936.325609259256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45936.325609259256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45936.325609259256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45936.325609259256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45936.325609259256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45936.325609259256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45936.325609259256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45936.325609259256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45936.325609259256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45936.325609259256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45936.325609259256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45936.325609259256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45936.325609259256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45936.325609259256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45936.325609259256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45936.325609259256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45936.325609259256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45936.325609259256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45936.325609259256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45936.325609259256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45936.325609259256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45936.325609259256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45936.325609259256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45936.325609259256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45936.325609259256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45936.325609259256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45936.325609259256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45936.325609259256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45936.325609259256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45936.325609259256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45936.325609259256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45936.325609259256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45936.325609259256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45936.325609259256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45936.325609259256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45936.325609259256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45936.325609259256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45936.325609259256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45936.325609259256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45936.325609259256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45936.325609259256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45936.325609259256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45936.325609259256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45936.325609259256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45936.325609259256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45936.325609259256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45936.325609259256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45936.325609259256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45936.325609259256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45936.325609259256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45936.325609259256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45936.325609259256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45936.325609259256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45936.325609259256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45936.325609259256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45936.325609259256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45936.325609259256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45936.325609259256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45936.325609259256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45936.325609259256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45936.325609259256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45936.325609259256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45936.325609259256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45936.325609259256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45936.325609259256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45936.325609259256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45936.325609259256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45936.325609259256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45936.325609259256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45936.325609259256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45936.325609259256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45936.325609259256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45936.325609259256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45936.325609259256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45936.325609259256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45936.325609259256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45936.325609259256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45936.325609259256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45936.325609259256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45936.325609259256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45936.325609259256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45936.325609259256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45936.325609259256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45936.325609259256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45936.325609259256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45936.325609259256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45936.325609259256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45936.325609259256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45936.325609259256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45936.325609259256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45936.325609259256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45936.325609259256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45936.325609259256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45936.325609259256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45936.325609259256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45936.325609259256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45936.325609259256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45936.325609259256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45936.325609259256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45936.325609259256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45936.325609259256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45936.325609259256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45936.325609259256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45936.325609259256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45936.325609259256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45936.325609259256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45936.325609259256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45936.325609259256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45936.325609259256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45936.325609259256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45936.325609259256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45936.325609259256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45936.325609259256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45936.325609259256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45936.325609259256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45936.325609259256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45936.325609259256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45936.325609259256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45936.325609259256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45936.325609259256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45936.325609259256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45936.325609259256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45936.325609259256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45936.325609259256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45936.325609259256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45936.325609259256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45936.325609259256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45936.325609259256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45936.325609259256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45936.325609259256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45936.325609259256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45936.325609259256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45936.325609259256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45936.325609259256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45936.325609259256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45936.325609259256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45936.325609259256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45936.325609259256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45936.325609259256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45936.325609259256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45936.325609259256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45936.325609259256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45936.325609259256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45936.325609259256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45936.325609259256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45936.325609259256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45936.325609259256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45936.325609259256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45936.325609259256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45936.325609259256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45936.325609259256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45936.325609259256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45936.325609259256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45936.325609259256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45936.325609259256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45936.325609259256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45936.325609259256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45936.325609259256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45936.325609259256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45936.325609259256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45936.325609259256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45936.325609259256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45936.325609259256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45936.325609259256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45936.325609259256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45936.325609259256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45936.325609259256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45936.325609259256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45936.325609259256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45936.325609259256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45936.325609259256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45936.325609259256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45936.325609259256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45936.325609259256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45936.325609259256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45936.325609259256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45936.325609259256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45936.325609259256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45936.325609259256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45936.325609259256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45936.325609259256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45936.325609259256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45936.325609259256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45936.325609259256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45936.325609259256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45936.325609259256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45936.325609259256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45936.325609259256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45936.325609259256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45936.325609259256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45936.325609259256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45936.325609259256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45936.325609259256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45936.325609259256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45936.325609259256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45936.325609259256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45936.325609259256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45936.325609259256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45936.325609259256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45936.325609259256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45936.325609259256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45936.325609259256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45936.325609259256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45936.325609259256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45936.325609259256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45936.325609259256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45936.325609259256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45936.325609259256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45936.325609259256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45936.325609259256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45936.325609259256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45936.325609259256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45936.325609259256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45936.325609259256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45936.325609259256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45936.325609259256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45936.325609259256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45936.325609259256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45936.325609259256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45936.325609259256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45936.325609259256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45936.325609259256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45936.325609259256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45936.325609259256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45936.325609259256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45936.325609259256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45936.325609259256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45936.325609259256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45936.325609259256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45936.325609259256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45936.325609259256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45936.325609259256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45936.325609259256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45936.325609259256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45936.325609259256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45936.325609259256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45936.325609259256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45936.325609259256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45936.325609259256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45936.325609259256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45936.325609259256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45936.325609259256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45936.325609259256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45936.325609259256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45936.325609259256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45936.325609259256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45936.325609259256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45936.325609259256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45936.325609259256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45936.325609259256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45936.325609259256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45936.325609259256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45936.325609259256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45936.325609259256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45936.325609259256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45936.325609259256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45936.325609259256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45936.325609259256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45936.325609259256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45936.325609259256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45936.325609259256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45936.325609259256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45936.325609259256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45936.325609259256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45936.325609259256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45936.325609259256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45936.325609259256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45936.325609259256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45936.325609259256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45936.325609259256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45936.325609259256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45936.325609259256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45936.325609259256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45936.325609259256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45936.325609259256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45936.325609259256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45936.325609259256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45936.325609259256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45936.325609259256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45936.325609259256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45936.325609259256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45936.325609259256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45936.325609259256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45936.325609259256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45936.325609259256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45936.325609259256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45936.325609259256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45936.325609259256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45936.325609259256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45936.325609259256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45936.325609259256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45936.325609259256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45936.325609259256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45936.325609259256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45936.325609259256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45936.325609259256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45936.325609259256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45936.325609259256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45936.325609259256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45936.325609259256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45936.325609259256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45936.325609259256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45936.325609259256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45936.325609259256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45936.325609259256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45936.325609259256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45936.325609259256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45936.325609259256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45936.325609259256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45936.325609259256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45936.325609259256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45936.325609259256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45936.325609259256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45936.325609259256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45936.325609259256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45936.325609259256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45936.325609259256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45936.325609259256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45936.325609259256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45936.325609259256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45936.325609259256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45936.325609259256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45936.325609259256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45936.325609259256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45936.325609259256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45936.325609259256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45936.325609259256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45936.325609259256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45936.325609259256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45936.325609259256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45936.325609259256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45936.325609259256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45936.325609259256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45936.325609259256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45936.325609259256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45936.325609259256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45936.325609259256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45936.325609259256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45936.325609259256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45936.325609259256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45936.325609259256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45936.325609259256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45936.325609259256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45936.325609259256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45936.325609259256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45936.325609259256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45936.325609259256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45936.325609259256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45936.325609259256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45936.325609259256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45936.325609259256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45936.325609259256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45936.325609259256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45936.325609259256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45936.325609259256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45936.325609259256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45936.325609259256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45936.325609259256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45936.325609259256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45936.325609259256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45936.325609259256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45936.325609259256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45936.325609259256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45936.325609259256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45936.325609259256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45936.325609259256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45936.325609259256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45936.325609259256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45936.325609259256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45936.325609259256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45936.325609259256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45936.325609259256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45936.325609259256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45936.325609259256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45936.325609259256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45936.325609259256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45936.325609259256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45936.325609259256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45936.325609259256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45936.325609259256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45936.325609259256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45936.325609259256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45936.325609259256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45936.325609259256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45936.325609259256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45936.325609259256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45936.325609259256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45936.325609259256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45936.325609259256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45936.325609259256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45936.325609259256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45936.325609259256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45936.325609259256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45936.325609259256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45936.325609259256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45936.325609259256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45936.325609259256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45936.325609259256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45936.325609259256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45936.325609259256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45936.325609259256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45936.325609259256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45936.325609259256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45936.325609259256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45936.325609259256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45936.325609259256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45936.325609259256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45936.325609259256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45936.325609259256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45936.325609259256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45936.325609259256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45936.325609259256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45936.325609259256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45936.325609259256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45936.325609259256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45936.325609259256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45936.325609259256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45936.325609259256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45936.325609259256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45936.325609259256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45936.325609259256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45936.325609259256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45936.325609259256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45936.325609259256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45936.325609259256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45936.325609259256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45936.325609259256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45936.325609259256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45936.325609259256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45936.325609259256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45936.325609259256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45936.325609259256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45936.325609259256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45936.325609259256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45936.325609259256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45936.325609259256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45936.325609259256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45936.325609259256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45936.325609259256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45936.325609259256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45936.325609259256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45936.325609259256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45936.325609259256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45936.325609259256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45936.325609259256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45936.325609259256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45936.325609259256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45936.325609259256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45936.325609259256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45936.325609259256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45936.325609259256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45936.325609259256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45936.325609259256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45936.325609259256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45936.325609259256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45936.325609259256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45936.325609259256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45936.325609259256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45936.325609259256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45936.325609259256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45936.325609259256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45936.325609259256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45936.325609259256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45936.325609259256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45936.325609259256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45936.325609259256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45936.325609259256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45936.325609259256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45936.325609259256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45936.325609259256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45936.325609259256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45936.325609259256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45936.325609259256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45936.325609259256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45936.325609259256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45936.325609259256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45936.325609259256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45936.325609259256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45936.325609259256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45936.325609259256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45936.325609259256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45936.325609259256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45936.325609259256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45936.325609259256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45936.325609259256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45936.325609259256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45936.325609259256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45936.325609259256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45936.325609259256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45936.325609259256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45936.325609259256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45936.325609259256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45936.325609259256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45936.325609259256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45936.325609259256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45936.325609259256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45936.325609259256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45936.325609259256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45936.325609259256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45936.325609259256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45936.325609259256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45936.325609259256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45936.325609259256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45936.325609259256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45936.325609259256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45936.325609259256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45936.325609259256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45936.325609259256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45936.325609259256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45936.325609259256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45936.325609259256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45936.325609259256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45936.325609259256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45936.325609259256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45936.325609259256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45936.325609259256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45936.325609259256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45936.325609259256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45936.325609259256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45936.325609259256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45936.325609259256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45936.325609259256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45936.325609259256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45936.325609259256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45936.325609259256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45936.325609259256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45936.325609259256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45936.325609259256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45936.325609259256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45936.325609259256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45936.325609259256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45936.325609259256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45936.325609259256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45936.325609259256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45936.325609259256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45936.325609259256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45936.325609259256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45936.325609259256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45936.325609259256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45936.325609259256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45936.325609259256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45936.325609259256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45936.325609259256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45936.325609259256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45936.325609259256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45936.325609259256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45936.325609259256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45936.325609259256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45936.325609259256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45936.325609259256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45936.325609259256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45936.325609259256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45936.325609259256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45936.325609259256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45936.325609259256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45936.325609259256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45936.325609259256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45936.325609259256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45936.325609259256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45936.325609259256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45936.325609259256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45936.325609259256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45936.325609259256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45936.325609259256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45936.325609259256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45936.325609259256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45936.325609259256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45936.325609259256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45936.325609259256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45936.325609259256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45936.325609259256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45936.325609259256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45936.325609259256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45936.325609259256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45936.325609259256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45936.325609259256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45936.325609259256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45936.325609259256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45936.325609259256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45936.325609259256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45936.325609259256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45936.325609259256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45936.325609259256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45936.325609259256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45936.325609259256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45936.325609259256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45936.325609259256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45936.325609259256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45936.325609259256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45936.325609259256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45936.325609259256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45936.325609259256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45936.325609259256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45936.325609259256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45936.325609259256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45936.325609259256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45936.325609259256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45936.325609259256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45936.325609259256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45936.325609259256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45936.325609259256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45936.325609259256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45936.325609259256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45936.325609259256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45936.325609259256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45936.325609259256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45936.325609259256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45936.325609259256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45936.325609259256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45936.325609259256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45936.325609259256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45936.325609259256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45936.325609259256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45936.325609259256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45936.325609259256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45936.325609259256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45936.325609259256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45936.325609259256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45936.325609259256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45936.325609259256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45936.325609259256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45936.325609259256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45936.325609259256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45936.325609259256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45936.325609259256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45936.325609259256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45936.325609259256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45936.325609259256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45936.325609259256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45936.325609259256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45936.325609259256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45936.325609259256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45936.325609259256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45936.325609259256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45936.325609259256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45936.325609259256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45936.325609259256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45936.325609259256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45936.325609259256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45936.325609259256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45936.325609259256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45936.325609259256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45936.325609259256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45936.325609259256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45936.325609259256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45936.325609259256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45936.325609259256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45936.325609259256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45936.325609259256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45936.325609259256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45936.325609259256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45936.325609259256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45936.325609259256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45936.325609259256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45936.325609259256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45936.325609259256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45936.325609259256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45936.325609259256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45936.325609259256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45936.325609259256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45936.325609259256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45936.325609259256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45936.325609259256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45936.325609259256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45936.325609259256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45936.325609259256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45936.325609259256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45936.325609259256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45936.325609259256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45936.325609259256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45936.325609259256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45936.325609259256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45936.325609259256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45936.325609259256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45936.325609259256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45936.325609259256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45936.325609259256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45936.325609259256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45936.325609259256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45936.325609259256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45936.325609259256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45936.325609259256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45936.325609259256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45936.325609259256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45936.325609259256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45936.325609259256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45936.325609259256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45936.325609259256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45936.325609259256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45936.325609259256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45936.325609259256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45936.325609259256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45936.325609259256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45936.325609259256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45936.325609259256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45936.325609259256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45936.325609259256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45936.325609259256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45936.325609259256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45936.325609259256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45936.325609259256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45936.325609259256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45936.325609259256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45936.325609259256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45936.325609259256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45936.325609259256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45936.325609259256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45936.325609259256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45936.325609259256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45936.325609259256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45936.325609259256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45936.325609259256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45936.325609259256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45936.325609259256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45936.325609259256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45936.325609259256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45936.325609259256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45936.325609259256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45936.325609259256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45936.325609259256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45936.325609259256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45936.325609259256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45936.325609259256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45936.325609259256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45936.325609259256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45936.325609259256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45936.325609259256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45936.325609259256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45936.325609259256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45936.325609259256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45936.325609259256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45936.325609259256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45936.325609259256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45936.325609259256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45936.325609259256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45936.325609259256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45936.325609259256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45936.325609259256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45936.325609259256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45936.325609259256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45936.325609259256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45936.325609259256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45936.325609259256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45936.325609259256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45936.325609259256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45936.325609259256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45936.325609259256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45936.325609259256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45936.325609259256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45936.325609259256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45936.325609259256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45936.325609259256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45936.325609259256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45936.325609259256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45936.325609259256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45936.325609259256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45936.325609259256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45936.325609259256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45936.325609259256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45936.325609259256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45936.325609259256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45936.325609259256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45936.325609259256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45936.325609259256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45936.325609259256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45936.325609259256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45936.325609259256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45936.325609259256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45936.325609259256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45936.325609259256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45936.325609259256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45936.325609259256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45936.325609259256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45936.325609259256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45936.325609259256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45936.325609259256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45936.325609259256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45936.325609259256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45936.325609259256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45936.325609259256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45936.325609259256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45936.325609259256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45936.325609259256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45936.325609259256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45936.325609259256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45936.325609259256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45936.325609259256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45936.325609259256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45936.325609259256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45936.325609259256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45936.325609259256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45936.325609259256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45936.325609259256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45936.325609259256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45936.325609259256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45936.325609259256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45936.325609259256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45936.325609259256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45936.325609259256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45936.325609259256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45936.325609259256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45936.325609259256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45936.325609259256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45936.325609259256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45936.325609259256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45936.325609259256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45936.325609259256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45936.325609259256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45936.325609259256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45936.325609259256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45936.325609259256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45936.325609259256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45936.325609259256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45936.325609259256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45936.325609259256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45936.325609259256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45936.325609259256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45936.325609259256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45936.325609259256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45936.325609259256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45936.325609259256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45936.325609259256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45936.325609259256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45936.325609259256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45936.325609259256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45936.325609259256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45936.325609259256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45936.325609259256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45936.325609259256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45936.325609259256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45936.325609259256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45936.325609259256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45936.325609259256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45936.325609259256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45936.325609259256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45936.325609259256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45936.325609259256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45936.325609259256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45936.325609259256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45936.325609259256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45936.325609259256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45936.325609259256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45936.325609259256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45936.325609259256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45936.325609259256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45936.325609259256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45936.325609259256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45936.325609259256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45936.325609259256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45936.325609259256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45936.325609259256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45936.325609259256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45936.325609259256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45936.325609259256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45936.325609259256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45936.325609259256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45936.325609259256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45936.325609259256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45936.325609259256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45936.325609259256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45936.325609259256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45936.325609259256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45936.325609259256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45936.325609259256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45936.325609259256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45936.325609259256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45936.325609259256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45936.325609259256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45936.325609259256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45936.325609259256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45936.325609259256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45936.325609259256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45936.325609259256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45936.325609259256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45936.325609259256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45936.325609259256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45936.325609259256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45936.325609259256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45936.325609259256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45936.325609259256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45936.325609259256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45936.325609259256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45936.325609259256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45936.325609259256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45936.325609259256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45936.325609259256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45936.325609259256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45936.325609259256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45936.325609259256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45936.325609259256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45936.325609259256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45936.325609259256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45936.325609259256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45936.325609259256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45936.325609259256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45936.325609259256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45936.325609259256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45936.325609259256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45936.325609259256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45936.325609259256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45936.325609259256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45936.325609259256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45936.325609259256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45936.325609259256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45936.325609259256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45936.325609259256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45936.325609259256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45936.325609259256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45936.325609259256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45936.325609259256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45936.325609259256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45936.325609259256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45936.325609259256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45936.325609259256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45936.325609259256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45936.325609259256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45936.325609259256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45936.325609259256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45936.325609259256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45936.325609259256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45936.325609259256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45936.325609259256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45936.325609259256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45936.325609259256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45936.325609259256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45936.325609259256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45936.325609259256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45936.325609259256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45936.325609259256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45936.325609259256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45936.325609259256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45936.325609259256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45936.325609259256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45936.325609259256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45936.325609259256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45936.325609259256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45936.325609259256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45936.325609259256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45936.325609259256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45936.325609259256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45936.325609259256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45936.325609259256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45936.325609259256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45936.325609259256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45936.325609259256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45936.325609259256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45936.325609259256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45936.325609259256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45936.325609259256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45936.325609259256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45936.325609259256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45936.325609259256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45936.325609259256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45936.325609259256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45936.325609259256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45936.325609259256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45936.325609259256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45936.325609259256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45936.325609259256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45936.325609259256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45936.325609259256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45936.325609259256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45936.325609259256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45936.325609259256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45936.325609259256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45936.325609259256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45936.325609259256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45936.325609259256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45936.325609259256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45936.325609259256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45936.325609259256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45936.325609259256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45936.325609259256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45936.325609259256</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232.84489166666026</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1.1686648148097447</v>
      </c>
      <c r="H3" s="113">
        <v>45935.07104166667</v>
      </c>
      <c r="I3" s="110" t="str">
        <f>IFERROR(VLOOKUP(D3,DB!A:F,6,0),"")</f>
        <v>Generator-SG</v>
      </c>
      <c r="J3" s="110" t="str">
        <f>IFERROR(VLOOKUP(D3,DB!A:G,7,0),"")</f>
        <v>Good</v>
      </c>
      <c r="K3" s="115" t="s">
        <v>39063</v>
      </c>
      <c r="L3" s="107" t="str">
        <f>IFERROR(VLOOKUP(D3,DB!A:I,9,0),"")</f>
        <v>Latis</v>
      </c>
    </row>
    <row r="4" spans="1:16" ht="15" customHeight="1">
      <c r="A4" s="142" t="s">
        <v>39064</v>
      </c>
      <c r="B4" s="143" t="str">
        <f>IFERROR(VLOOKUP(D4,DB!A:K,11,0),"")</f>
        <v>R4</v>
      </c>
      <c r="C4" s="144">
        <v>2</v>
      </c>
      <c r="D4" s="145" t="s">
        <v>24086</v>
      </c>
      <c r="E4" s="146" t="s">
        <v>38964</v>
      </c>
      <c r="F4" s="147">
        <v>45936.2</v>
      </c>
      <c r="G4" s="148">
        <f ca="1">IFERROR(NOW()-F4,"")</f>
        <v>0.12560925925936317</v>
      </c>
      <c r="H4" s="147">
        <v>45936.191527777781</v>
      </c>
      <c r="I4" s="143" t="str">
        <f>IFERROR(VLOOKUP(D4,DB!A:F,6,0),"")</f>
        <v>SCECO</v>
      </c>
      <c r="J4" s="143" t="str">
        <f>IFERROR(VLOOKUP(D4,DB!A:G,7,0),"")</f>
        <v>Dead</v>
      </c>
      <c r="K4" s="150" t="s">
        <v>39065</v>
      </c>
      <c r="L4" s="151" t="str">
        <f>IFERROR(VLOOKUP(D4,DB!A:I,9,0),"")</f>
        <v>Latis</v>
      </c>
    </row>
    <row r="5" spans="1:16" ht="15" customHeight="1">
      <c r="A5" s="142"/>
      <c r="B5" s="143" t="str">
        <f>IFERROR(VLOOKUP(D5,DB!A:K,11,0),"")</f>
        <v/>
      </c>
      <c r="C5" s="144"/>
      <c r="D5" s="145"/>
      <c r="E5" s="146"/>
      <c r="F5" s="147"/>
      <c r="G5" s="148">
        <f ca="1">IFERROR(NOW()-F5,"")</f>
        <v>45936.325609259256</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45936.325609259256</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45936.325609259256</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45936.325609259256</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45936.325609259256</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45936.325609259256</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45936.325609259256</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45936.325609259256</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45936.325609259256</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45936.325609259256</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45936.325609259256</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45936.325609259256</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45936.325609259256</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45936.325609259256</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45936.325609259256</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45936.325609259256</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45936.325609259256</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45936.325609259256</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45936.325609259256</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45936.325609259256</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45936.325609259256</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45936.325609259256</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45936.325609259256</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45936.325609259256</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45936.325609259256</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45936.325609259256</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45936.325609259256</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45936.325609259256</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45936.325609259256</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45936.325609259256</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45936.325609259256</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45936.325609259256</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45936.325609259256</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45936.325609259256</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45936.325609259256</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45936.325609259256</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45936.325609259256</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45936.325609259256</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45936.325609259256</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45936.325609259256</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45936.325609259256</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45936.325609259256</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45936.325609259256</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45936.325609259256</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45936.325609259256</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45936.325609259256</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45936.325609259256</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45936.325609259256</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45936.325609259256</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45936.325609259256</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45936.325609259256</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45936.325609259256</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45936.325609259256</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45936.325609259256</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45936.325609259256</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45936.325609259256</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45936.325609259256</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45936.325609259256</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45936.325609259256</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45936.325609259256</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45936.325609259256</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45936.325609259256</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45936.325609259256</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45936.325609259256</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45936.325609259256</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45936.325609259256</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45936.325609259256</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45936.325609259256</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45936.325609259256</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45936.325609259256</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45936.325609259256</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45936.325609259256</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45936.325609259256</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45936.325609259256</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45936.325609259256</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45936.325609259256</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45936.325609259256</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45936.325609259256</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45936.325609259256</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45936.325609259256</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45936.325609259256</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45936.325609259256</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45936.325609259256</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45936.325609259256</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45936.325609259256</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45936.325609259256</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45936.325609259256</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45936.325609259256</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45936.325609259256</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45936.325609259256</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45936.325609259256</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45936.325609259256</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45936.325609259256</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45936.325609259256</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45936.325609259256</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45936.325609259256</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45936.325609259256</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45936.325609259256</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45936.325609259256</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45936.325609259256</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45936.325609259256</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45936.325609259256</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45936.325609259256</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45936.325609259256</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45936.325609259256</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45936.325609259256</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45936.325609259256</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45936.325609259256</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45936.325609259256</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45936.325609259256</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45936.325609259256</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45936.325609259256</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45936.325609259256</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45936.325609259256</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45936.325609259256</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45936.325609259256</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45936.325609259256</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45936.325609259256</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45936.325609259256</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45936.325609259256</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45936.325609259256</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45936.325609259256</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45936.325609259256</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45936.325609259256</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45936.325609259256</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45936.325609259256</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45936.325609259256</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45936.325609259256</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45936.325609259256</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45936.325609259256</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45936.325609259256</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45936.325609259256</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45936.325609259256</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45936.325609259256</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45936.325609259256</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45936.325609259256</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45936.325609259256</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45936.325609259256</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45936.325609259256</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45936.325609259256</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45936.325609259256</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45936.325609259256</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45936.325609259256</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45936.325609259256</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45936.325609259256</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45936.325609259256</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45936.325609259256</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45936.325609259256</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45936.325609259256</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45936.325609259256</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45936.325609259256</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45936.325609259256</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45936.325609259256</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45936.325609259256</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45936.325609259256</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45936.325609259256</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45936.325609259256</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45936.325609259256</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45936.325609259256</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45936.325609259256</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45936.325609259256</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45936.325609259256</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45936.325609259256</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45936.325609259256</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45936.325609259256</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45936.325609259256</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45936.325609259256</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45936.325609259256</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45936.325609259256</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45936.325609259256</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45936.325609259256</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45936.325609259256</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45936.325609259256</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45936.325609259256</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45936.325609259256</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45936.325609259256</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45936.325609259256</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45936.325609259256</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45936.325609259256</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45936.325609259256</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45936.325609259256</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45936.325609259256</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45936.325609259256</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45936.325609259256</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45936.325609259256</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45936.325609259256</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45936.325609259256</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45936.325609259256</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45936.325609259256</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45936.325609259256</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45936.325609259256</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45936.325609259256</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45936.325609259256</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45936.325609259256</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45936.325609259256</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45936.325609259256</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45936.325609259256</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45936.325609259256</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45936.325609259256</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45936.325609259256</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45936.325609259256</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45936.325609259256</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45936.325609259256</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45936.325609259256</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45936.325609259256</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45936.325609259256</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45936.325609259256</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45936.325609259256</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45936.325609259256</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45936.325609259256</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45936.325609259256</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45936.325609259256</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45936.325609259256</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45936.325609259256</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45936.325609259256</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45936.325609259256</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45936.325609259256</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45936.325609259256</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45936.325609259256</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45936.325609259256</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45936.325609259256</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45936.325609259256</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45936.325609259256</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45936.325609259256</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45936.325609259256</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45936.325609259256</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45936.325609259256</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45936.325609259256</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45936.325609259256</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45936.325609259256</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45936.325609259256</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45936.325609259256</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45936.325609259256</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45936.325609259256</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45936.325609259256</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45936.325609259256</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45936.325609259256</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45936.325609259256</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45936.325609259256</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45936.325609259256</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45936.325609259256</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45936.325609259256</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45936.325609259256</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45936.325609259256</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45936.325609259256</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45936.325609259256</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45936.325609259256</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45936.325609259256</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45936.325609259256</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45936.325609259256</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45936.325609259256</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45936.325609259256</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45936.325609259256</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45936.325609259256</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45936.325609259256</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45936.325609259256</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45936.325609259256</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45936.325609259256</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45936.325609259256</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45936.325609259256</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45936.325609259256</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45936.325609259256</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45936.325609259256</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45936.325609259256</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45936.325609259256</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45936.325609259256</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45936.325609259256</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45936.325609259256</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45936.325609259256</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45936.325609259256</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45936.325609259256</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45936.325609259256</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45936.325609259256</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45936.325609259256</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45936.325609259256</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45936.325609259256</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45936.325609259256</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45936.325609259256</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45936.325609259256</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45936.325609259256</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45936.325609259256</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45936.325609259256</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45936.325609259256</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45936.325609259256</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45936.325609259256</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45936.325609259256</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45936.325609259256</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45936.325609259256</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45936.325609259256</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45936.325609259256</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45936.325609259256</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45936.325609259256</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45936.325609259256</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45936.325609259256</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45936.325609259256</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45936.325609259256</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45936.325609259256</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45936.325609259256</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45936.325609259256</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45936.325609259256</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45936.325609259256</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45936.325609259256</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45936.325609259256</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45936.325609259256</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45936.325609259256</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45936.325609259256</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45936.325609259256</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45936.325609259256</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45936.325609259256</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45936.325609259256</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45936.325609259256</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45936.325609259256</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45936.325609259256</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45936.325609259256</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45936.325609259256</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45936.325609259256</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45936.325609259256</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45936.325609259256</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45936.325609259256</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45936.325609259256</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45936.325609259256</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45936.325609259256</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45936.325609259256</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45936.325609259256</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45936.325609259256</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45936.325609259256</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45936.325609259256</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45936.325609259256</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45936.325609259256</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45936.325609259256</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45936.325609259256</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45936.325609259256</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45936.325609259256</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45936.325609259256</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45936.325609259256</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45936.325609259256</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45936.325609259256</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45936.325609259256</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45936.325609259256</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45936.325609259256</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45936.325609259256</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45936.325609259256</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45936.325609259256</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45936.325609259256</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45936.325609259256</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45936.325609259256</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45936.325609259256</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45936.325609259256</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45936.325609259256</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45936.325609259256</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45936.325609259256</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45936.325609259256</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45936.325609259256</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45936.325609259256</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45936.325609259256</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45936.325609259256</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45936.325609259256</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45936.325609259256</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45936.325609259256</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45936.325609259256</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45936.325609259256</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45936.325609259256</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45936.325609259256</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45936.325609259256</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45936.325609259256</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45936.325609259256</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45936.325609259256</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45936.325609259256</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45936.325609259256</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45936.325609259256</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45936.325609259256</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45936.325609259256</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45936.325609259256</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45936.325609259256</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45936.325609259256</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45936.325609259256</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45936.325609259256</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45936.325609259256</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45936.325609259256</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45936.325609259256</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45936.325609259256</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45936.325609259256</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45936.325609259256</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45936.325609259256</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45936.325609259256</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45936.325609259256</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45936.325609259256</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45936.325609259256</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45936.325609259256</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45936.325609259256</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45936.325609259256</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45936.325609259256</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45936.325609259256</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45936.325609259256</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45936.325609259256</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45936.325609259256</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45936.325609259256</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45936.325609259256</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45936.325609259256</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45936.325609259256</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45936.325609259256</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45936.325609259256</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45936.325609259256</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45936.325609259256</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45936.325609259256</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45936.325609259256</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45936.325609259256</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45936.325609259256</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45936.325609259256</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45936.325609259256</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45936.325609259256</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45936.325609259256</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45936.325609259256</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45936.325609259256</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45936.325609259256</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45936.325609259256</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45936.325609259256</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45936.325609259256</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45936.325609259256</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45936.325609259256</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45936.325609259256</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45936.325609259256</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45936.325609259256</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45936.325609259256</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45936.325609259256</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45936.325609259256</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45936.325609259256</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45936.325609259256</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45936.325609259256</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45936.325609259256</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45936.325609259256</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45936.325609259256</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45936.325609259256</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45936.325609259256</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45936.325609259256</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45936.325609259256</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45936.325609259256</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45936.325609259256</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45936.325609259256</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45936.325609259256</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45936.325609259256</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45936.325609259256</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45936.325609259256</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45936.325609259256</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45936.325609259256</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45936.325609259256</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45936.325609259256</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45936.325609259256</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45936.325609259256</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45936.325609259256</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45936.325609259256</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45936.325609259256</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45936.325609259256</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45936.325609259256</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45936.325609259256</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45936.325609259256</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45936.325609259256</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45936.325609259256</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45936.325609259256</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45936.325609259256</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45936.325609259256</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45936.325609259256</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45936.325609259256</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45936.325609259256</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45936.325609259256</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45936.325609259256</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45936.325609259256</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45936.325609259256</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45936.325609259256</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45936.325609259256</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45936.325609259256</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45936.325609259256</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45936.325609259256</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45936.325609259256</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45936.325609259256</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45936.325609259256</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45936.325609259256</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45936.325609259256</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45936.325609259256</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45936.325609259256</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45936.325609259256</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45936.325609259256</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45936.325609259256</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45936.325609259256</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45936.325609259256</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45936.325609259256</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45936.325609259256</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45936.325609259256</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45936.325609259256</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45936.325609259256</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45936.325609259256</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45936.325609259256</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45936.325609259256</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45936.325609259256</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45936.325609259256</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45936.325609259256</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8" sqref="D8: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44.493549074068142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10.136731944439816</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35624</v>
      </c>
      <c r="E4" s="37" t="s">
        <v>38964</v>
      </c>
      <c r="F4" s="38">
        <v>45936.163530092592</v>
      </c>
      <c r="G4" s="39">
        <f ca="1">IFERROR(NOW()-F4,"-")</f>
        <v>0.16207916666462552</v>
      </c>
      <c r="H4" s="38">
        <v>45936.070914351854</v>
      </c>
      <c r="I4" s="37" t="str">
        <f>IFERROR(VLOOKUP(D4,DB!A:F,6,0),"")</f>
        <v>SCECO</v>
      </c>
      <c r="J4" s="37" t="str">
        <f>IFERROR(VLOOKUP(D4,DB!A:G,7,0),"")</f>
        <v>Dead</v>
      </c>
      <c r="K4" s="37" t="s">
        <v>39071</v>
      </c>
      <c r="L4" s="37" t="str">
        <f>IFERROR(VLOOKUP(D4,DB!A:I,9,0),"")</f>
        <v>Latis</v>
      </c>
      <c r="M4" s="136"/>
    </row>
    <row r="5" spans="1:13" ht="30.75">
      <c r="A5" s="92" t="s">
        <v>39072</v>
      </c>
      <c r="B5" s="92" t="str">
        <f>IFERROR(VLOOKUP(D5,DB!A:K,11,0),"")</f>
        <v>R5</v>
      </c>
      <c r="C5" s="92">
        <v>1</v>
      </c>
      <c r="D5" s="92" t="s">
        <v>32332</v>
      </c>
      <c r="E5" s="92" t="s">
        <v>38964</v>
      </c>
      <c r="F5" s="134">
        <v>45936.16474537037</v>
      </c>
      <c r="G5" s="135">
        <f ca="1">IFERROR(NOW()-F5,"-")</f>
        <v>0.16086388888652436</v>
      </c>
      <c r="H5" s="134">
        <v>45935.957835648151</v>
      </c>
      <c r="I5" s="92" t="str">
        <f>IFERROR(VLOOKUP(D5,DB!A:F,6,0),"")</f>
        <v>SCECO</v>
      </c>
      <c r="J5" s="92" t="str">
        <f>IFERROR(VLOOKUP(D5,DB!A:G,7,0),"")</f>
        <v>Dead+Weak</v>
      </c>
      <c r="K5" s="137" t="s">
        <v>39071</v>
      </c>
      <c r="L5" s="92" t="str">
        <f>IFERROR(VLOOKUP(D5,DB!A:I,9,0),"")</f>
        <v>Latis</v>
      </c>
      <c r="M5" s="136"/>
    </row>
    <row r="6" spans="1:13" ht="15">
      <c r="A6" s="37" t="s">
        <v>39073</v>
      </c>
      <c r="B6" s="37" t="str">
        <f>IFERROR(VLOOKUP(D6,DB!A:K,11,0),"")</f>
        <v>R5</v>
      </c>
      <c r="C6" s="37">
        <v>3</v>
      </c>
      <c r="D6" s="37" t="s">
        <v>30808</v>
      </c>
      <c r="E6" s="37" t="s">
        <v>38964</v>
      </c>
      <c r="F6" s="38">
        <v>45936.320706018516</v>
      </c>
      <c r="G6" s="39">
        <f ca="1">IFERROR(NOW()-F6,"-")</f>
        <v>4.9032407405320555E-3</v>
      </c>
      <c r="H6" s="38">
        <v>45936.313842592594</v>
      </c>
      <c r="I6" s="37" t="str">
        <f>IFERROR(VLOOKUP(D6,DB!A:F,6,0),"")</f>
        <v>SCECO</v>
      </c>
      <c r="J6" s="37" t="str">
        <f>IFERROR(VLOOKUP(D6,DB!A:G,7,0),"")</f>
        <v>Vandalized</v>
      </c>
      <c r="K6" s="37" t="s">
        <v>39074</v>
      </c>
      <c r="L6" s="37" t="str">
        <f>IFERROR(VLOOKUP(D6,DB!A:I,9,0),"")</f>
        <v>Latis</v>
      </c>
      <c r="M6" s="136"/>
    </row>
    <row r="7" spans="1:13" ht="15.75">
      <c r="A7" s="37"/>
      <c r="B7" s="37" t="str">
        <f>IFERROR(VLOOKUP(D7,DB!A:K,11,0),"")</f>
        <v/>
      </c>
      <c r="C7" s="37"/>
      <c r="D7" s="140"/>
      <c r="E7" s="37"/>
      <c r="F7" s="38"/>
      <c r="G7" s="39">
        <f ca="1">IFERROR(NOW()-F7,"-")</f>
        <v>45936.325609259256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45936.325609259256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45936.325609259256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45936.325609259256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45936.325609259256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45936.325609259256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45936.325609259256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45936.325609259256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45936.325609259256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45936.325609259256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45936.325609259256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45936.325609259256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45936.325609259256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45936.325609259256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45936.325609259256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45936.325609259256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45936.325609259256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45936.325609259256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45936.325609259256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45936.325609259256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45936.325609259256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45936.325609259256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45936.325609259256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45936.325609259256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45936.325609259256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45936.325609259256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45936.325609259256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45936.325609259256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45936.325609259256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45936.325609259256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45936.325609259256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45936.325609259256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45936.325609259256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45936.325609259256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45936.325609259256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45936.325609259256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45936.325609259256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45936.325609259256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45936.325609259256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45936.325609259256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45936.325609259256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45936.325609259256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45936.325609259256</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45936.325609259256</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45936.325609259256</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45936.325609259256</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45936.325609259256</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45936.325609259256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45936.325609259256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45936.325609259256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45936.325609259256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45936.325609259256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45936.325609259256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45936.325609259256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45936.325609259256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45936.325609259256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45936.325609259256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45936.325609259256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45936.325609259256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45936.325609259256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45936.325609259256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45936.325609259256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45936.325609259256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45936.325609259256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45936.325609259256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45936.325609259256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45936.325609259256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45936.325609259256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45936.325609259256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45936.325609259256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45936.325609259256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45936.325609259256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45936.325609259256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45936.325609259256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45936.325609259256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45936.325609259256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45936.325609259256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45936.325609259256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45936.325609259256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45936.325609259256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45936.325609259256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45936.325609259256</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45936.325609259256</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45936.325609259256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45936.325609259256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45936.325609259256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45936.325609259256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45936.325609259256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45936.325609259256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45936.325609259256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45936.325609259256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45936.325609259256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45936.325609259256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45936.325609259256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45936.325609259256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45936.325609259256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45936.325609259256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45936.325609259256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45936.325609259256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45936.325609259256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45936.325609259256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45936.325609259256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45936.325609259256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45936.325609259256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45936.325609259256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45936.325609259256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45936.325609259256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45936.325609259256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45936.325609259256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45936.325609259256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45936.325609259256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45936.325609259256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45936.325609259256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45936.325609259256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45936.325609259256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45936.325609259256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45936.325609259256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45936.325609259256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45936.325609259256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45936.325609259256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45936.325609259256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45936.325609259256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45936.325609259256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45936.325609259256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45936.325609259256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45936.325609259256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45936.325609259256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45936.325609259256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45936.325609259256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45936.325609259256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45936.325609259256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45936.325609259256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45936.325609259256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45936.325609259256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45936.325609259256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45936.325609259256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45936.325609259256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45936.325609259256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45936.325609259256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45936.325609259256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45936.325609259256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45936.325609259256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45936.325609259256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45936.325609259256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45936.325609259256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45936.325609259256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45936.325609259256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45936.325609259256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45936.325609259256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45936.325609259256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45936.325609259256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45936.325609259256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45936.325609259256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45936.325609259256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45936.325609259256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45936.325609259256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45936.325609259256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45936.325609259256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45936.325609259256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45936.325609259256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45936.325609259256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45936.325609259256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45936.325609259256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45936.325609259256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45936.325609259256</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45936.325609259256</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9.5527620370339719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45936.325609259256</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2.444637037035136</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1.3833638888827409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3</v>
      </c>
      <c r="D6" s="120" t="s">
        <v>37240</v>
      </c>
      <c r="E6" s="123" t="s">
        <v>38964</v>
      </c>
      <c r="F6" s="124">
        <v>45936.274259259262</v>
      </c>
      <c r="G6" s="89">
        <f ca="1">IFERROR(NOW()-F6,"-")</f>
        <v>5.1349999994272366E-2</v>
      </c>
      <c r="H6" s="124">
        <v>45936.265821759262</v>
      </c>
      <c r="I6" s="120" t="str">
        <f>IFERROR(VLOOKUP(D6,DB!A:F,6,0),"")</f>
        <v>SCECO</v>
      </c>
      <c r="J6" s="120" t="str">
        <f>IFERROR(VLOOKUP(D6,DB!A:G,7,0),"")</f>
        <v>Vandalized</v>
      </c>
      <c r="K6" s="125" t="s">
        <v>39082</v>
      </c>
      <c r="L6" s="126" t="str">
        <f>IFERROR(VLOOKUP(D6,DB!A:I,9,0),"")</f>
        <v>Latis</v>
      </c>
    </row>
    <row r="7" spans="1:16383" ht="31.5" customHeight="1">
      <c r="A7" s="121"/>
      <c r="B7" s="120" t="str">
        <f>IFERROR(VLOOKUP(D7,DB!A:K,11,0),"")</f>
        <v/>
      </c>
      <c r="C7" s="122"/>
      <c r="D7" s="120"/>
      <c r="E7" s="123"/>
      <c r="F7" s="124"/>
      <c r="G7" s="89">
        <f ca="1">IFERROR(NOW()-F7,"-")</f>
        <v>45936.325609259256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45936.325609259256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45936.325609259256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45936.325609259256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45936.325609259256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45936.325609259256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45936.325609259256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45936.325609259256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45936.325609259256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45936.325609259256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45936.325609259256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45936.325609259256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45936.325609259256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45936.325609259256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45936.325609259256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45936.325609259256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45936.325609259256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45936.325609259256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45936.325609259256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45936.325609259256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45936.325609259256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45936.325609259256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45936.325609259256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45936.325609259256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45936.325609259256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45936.325609259256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45936.325609259256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45936.325609259256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45936.325609259256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45936.325609259256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45936.325609259256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45936.325609259256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45936.325609259256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45936.325609259256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45936.325609259256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45936.325609259256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45936.325609259256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45936.325609259256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45936.325609259256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45936.325609259256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45936.325609259256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45936.325609259256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45936.325609259256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45936.325609259256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45936.325609259256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45936.325609259256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45936.325609259256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45936.325609259256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45936.325609259256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45936.325609259256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45936.325609259256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45936.325609259256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45936.325609259256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45936.325609259256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45936.325609259256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45936.325609259256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45936.325609259256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45936.325609259256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45936.325609259256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45936.325609259256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45936.325609259256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45936.325609259256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45936.325609259256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45936.325609259256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45936.325609259256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45936.325609259256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45936.325609259256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45936.325609259256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45936.325609259256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45936.325609259256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45936.325609259256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45936.325609259256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45936.325609259256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45936.325609259256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45936.325609259256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45936.325609259256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45936.325609259256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45936.325609259256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45936.325609259256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45936.325609259256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45936.325609259256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45936.325609259256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45936.325609259256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45936.325609259256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45936.325609259256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45936.325609259256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45936.325609259256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45936.325609259256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45936.325609259256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45936.325609259256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45936.325609259256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45936.325609259256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45936.325609259256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45936.325609259256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45936.325609259256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45936.325609259256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45936.325609259256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45936.325609259256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45936.325609259256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45936.325609259256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45936.325609259256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45936.325609259256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45936.325609259256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45936.325609259256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45936.325609259256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45936.325609259256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45936.325609259256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45936.325609259256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45936.325609259256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45936.325609259256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45936.325609259256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45936.325609259256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45936.325609259256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45936.325609259256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45936.325609259256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45936.325609259256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45936.325609259256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45936.325609259256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45936.325609259256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45936.325609259256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45936.325609259256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45936.325609259256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45936.325609259256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45936.325609259256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45936.325609259256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45936.325609259256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45936.325609259256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45936.325609259256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45936.325609259256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45936.325609259256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45936.325609259256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45936.325609259256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45936.325609259256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45936.325609259256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45936.325609259256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45936.325609259256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45936.325609259256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45936.325609259256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45936.325609259256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45936.325609259256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45936.325609259256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45936.325609259256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45936.325609259256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45936.325609259256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45936.325609259256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45936.325609259256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45936.325609259256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45936.325609259256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45936.325609259256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45936.325609259256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45936.325609259256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45936.325609259256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45936.325609259256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45936.325609259256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45936.325609259256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45936.325609259256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45936.325609259256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45936.325609259256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45936.325609259256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45936.325609259256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45936.325609259256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45936.325609259256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45936.325609259256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45936.325609259256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45936.325609259256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45936.325609259256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45936.325609259256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45936.325609259256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45936.325609259256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45936.325609259256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45936.325609259256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45936.325609259256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45936.325609259256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45936.325609259256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45936.325609259256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45936.325609259256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45936.325609259256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45936.325609259256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45936.325609259256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45936.325609259256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45936.325609259256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45936.325609259256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45936.325609259256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45936.325609259256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45936.325609259256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45936.325609259256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45936.325609259256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45936.325609259256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45936.325609259256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45936.325609259256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45936.325609259256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45936.325609259256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45936.325609259256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45936.325609259256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45936.325609259256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45936.325609259256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45936.325609259256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45936.325609259256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45936.325609259256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45936.325609259256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45936.325609259256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45936.325609259256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45936.325609259256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45936.325609259256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45936.325609259256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45936.325609259256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45936.325609259256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45936.325609259256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45936.325609259256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45936.325609259256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45936.325609259256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45936.325609259256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45936.325609259256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45936.325609259256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45936.325609259256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45936.325609259256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45936.325609259256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45936.325609259256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45936.325609259256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45936.325609259256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45936.325609259256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45936.325609259256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45936.325609259256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45936.325609259256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45936.325609259256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45936.325609259256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45936.325609259256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45936.325609259256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45936.325609259256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45936.325609259256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45936.325609259256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45936.325609259256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45936.325609259256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45936.325609259256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45936.325609259256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45936.325609259256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45936.325609259256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45936.325609259256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45936.325609259256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45936.325609259256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45936.325609259256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45936.325609259256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45936.325609259256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45936.325609259256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45936.325609259256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45936.325609259256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45936.325609259256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45936.325609259256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45936.325609259256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45936.325609259256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45936.325609259256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45936.325609259256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45936.325609259256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45936.325609259256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45936.325609259256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45936.325609259256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45936.325609259256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45936.325609259256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45936.325609259256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45936.325609259256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45936.325609259256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45936.325609259256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45936.325609259256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45936.325609259256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45936.325609259256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45936.325609259256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45936.325609259256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45936.325609259256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45936.325609259256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45936.325609259256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45936.325609259256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45936.325609259256</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